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<sst xmlns="http://schemas.openxmlformats.org/spreadsheetml/2006/main" count="176" uniqueCount="108">
  <si>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</si>
  <si>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</si>
  <si>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</si>
  <si>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</si>
  <si>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</si>
  <si>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</si>
  <si>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</si>
  <si>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</si>
  <si>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</si>
  <si>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</si>
  <si>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</si>
  <si>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</si>
  <si>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</si>
  <si>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</si>
  <si>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</si>
  <si>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</si>
  <si>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</si>
  <si>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</si>
  <si>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</si>
  <si>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</si>
  <si>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</si>
  <si>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</si>
  <si>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</si>
  <si>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</si>
  <si>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</si>
  <si>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</si>
  <si>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</si>
  <si>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</si>
  <si>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</si>
  <si>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</si>
  <si>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</si>
  <si>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</si>
  <si>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</si>
  <si>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</si>
  <si>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</si>
  <si>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</si>
  <si>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</si>
  <si>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</si>
  <si>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</si>
  <si>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</si>
  <si>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</si>
  <si>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</si>
  <si>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</si>
  <si>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</si>
  <si>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</si>
  <si>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</si>
  <si>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</si>
  <si>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</si>
  <si>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</si>
  <si>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</si>
  <si>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</si>
  <si>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</si>
  <si>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</si>
  <si>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</si>
  <si>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</si>
  <si>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</si>
  <si>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</si>
  <si>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</si>
  <si>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</si>
  <si>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</si>
  <si>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</si>
  <si>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</si>
  <si>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</si>
  <si>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</si>
  <si>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</si>
  <si>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</si>
  <si>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</si>
  <si>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</si>
  <si>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</si>
  <si>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</si>
  <si>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</si>
  <si>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</si>
  <si>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</si>
  <si>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</si>
  <si>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</si>
  <si>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</si>
  <si>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</si>
  <si>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-Липень'20</t>
  </si>
  <si>
    <t>Euronext -Серпень '20 (€/МT)</t>
  </si>
  <si>
    <t>Euronext - Вересень'20 (€/МT)</t>
  </si>
  <si>
    <t>Euronext -Серпнь '20 (€/МT)</t>
  </si>
  <si>
    <t>Euronext -Листопад'20 (€/МT)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</si>
  <si>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</si>
  <si>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</si>
  <si>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</si>
  <si>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</si>
  <si>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</si>
  <si>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Euronext -Лютий'21 (€/МT)</t>
  </si>
  <si>
    <t>CME -Березень'20</t>
  </si>
  <si>
    <t>CME -Серпень'20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</si>
  <si>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</si>
  <si>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</si>
  <si>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</si>
  <si>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</si>
  <si>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</si>
  <si>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</si>
  <si>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</si>
  <si>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CME -Cepпень'20</t>
  </si>
  <si>
    <t>CME -Вересень'20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</si>
  <si>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</si>
  <si>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</si>
  <si>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</si>
  <si>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</si>
  <si>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</si>
  <si>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</si>
  <si>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Жовтень'20</t>
  </si>
  <si>
    <t>CME - Січень'21</t>
  </si>
  <si>
    <t xml:space="preserve">              28 липня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</si>
</sst>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8" fontId="79" fillId="37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5"/>
      <c r="C4" s="144" t="s">
        <v>107</v>
      </c>
      <c r="D4" s="145"/>
      <c r="E4" s="145"/>
      <c r="F4" s="146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85</v>
      </c>
      <c r="C7" s="110">
        <v>0.044</v>
      </c>
      <c r="D7" s="13">
        <v>3.154</v>
      </c>
      <c r="E7" s="110">
        <f aca="true" t="shared" si="0" ref="E7:F9">C7*39.3683</f>
        <v>1.7322052</v>
      </c>
      <c r="F7" s="12">
        <f t="shared" si="0"/>
        <v>124.16761819999999</v>
      </c>
    </row>
    <row r="8" spans="2:6" s="5" customFormat="1" ht="15">
      <c r="B8" s="23" t="s">
        <v>95</v>
      </c>
      <c r="C8" s="110">
        <v>0.036</v>
      </c>
      <c r="D8" s="13">
        <v>3.262</v>
      </c>
      <c r="E8" s="110">
        <f t="shared" si="0"/>
        <v>1.4172587999999997</v>
      </c>
      <c r="F8" s="12">
        <f t="shared" si="0"/>
        <v>128.4193946</v>
      </c>
    </row>
    <row r="9" spans="2:17" s="5" customFormat="1" ht="15">
      <c r="B9" s="23" t="s">
        <v>103</v>
      </c>
      <c r="C9" s="110">
        <v>0.03</v>
      </c>
      <c r="D9" s="13">
        <v>3.384</v>
      </c>
      <c r="E9" s="110">
        <f t="shared" si="0"/>
        <v>1.1810489999999998</v>
      </c>
      <c r="F9" s="12">
        <f t="shared" si="0"/>
        <v>133.2223272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20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56" t="s">
        <v>90</v>
      </c>
      <c r="D11" s="157"/>
      <c r="E11" s="156" t="s">
        <v>6</v>
      </c>
      <c r="F11" s="157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23" t="s">
        <v>91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8" customHeight="1">
      <c r="B13" s="23" t="s">
        <v>92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>
      <c r="B14" s="23" t="s">
        <v>100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71" t="s">
        <v>80</v>
      </c>
      <c r="C17" s="134">
        <v>0.15</v>
      </c>
      <c r="D17" s="68">
        <v>172.25</v>
      </c>
      <c r="E17" s="134">
        <f aca="true" t="shared" si="1" ref="E17:F19">C17/$D$86</f>
        <v>0.1762218045112782</v>
      </c>
      <c r="F17" s="68">
        <f t="shared" si="1"/>
        <v>202.36137218045113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8" customHeight="1">
      <c r="B18" s="71" t="s">
        <v>81</v>
      </c>
      <c r="C18" s="134">
        <v>0.31</v>
      </c>
      <c r="D18" s="12">
        <v>163.5</v>
      </c>
      <c r="E18" s="134">
        <f t="shared" si="1"/>
        <v>0.3641917293233083</v>
      </c>
      <c r="F18" s="68">
        <f t="shared" si="1"/>
        <v>192.08176691729324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8" customHeight="1">
      <c r="B19" s="71" t="s">
        <v>99</v>
      </c>
      <c r="C19" s="134">
        <v>0.3</v>
      </c>
      <c r="D19" s="12">
        <v>167</v>
      </c>
      <c r="E19" s="134">
        <f t="shared" si="1"/>
        <v>0.3524436090225564</v>
      </c>
      <c r="F19" s="68">
        <f t="shared" si="1"/>
        <v>196.1936090225564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56" t="s">
        <v>5</v>
      </c>
      <c r="D21" s="157"/>
      <c r="E21" s="143" t="s">
        <v>6</v>
      </c>
      <c r="F21" s="143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85</v>
      </c>
      <c r="C22" s="130">
        <v>0.092</v>
      </c>
      <c r="D22" s="13">
        <v>5.324</v>
      </c>
      <c r="E22" s="130">
        <f aca="true" t="shared" si="2" ref="E22:F24">C22*36.7437</f>
        <v>3.3804203999999998</v>
      </c>
      <c r="F22" s="12">
        <f t="shared" si="2"/>
        <v>195.62345879999998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95</v>
      </c>
      <c r="C23" s="130">
        <v>0.082</v>
      </c>
      <c r="D23" s="13">
        <v>5.386</v>
      </c>
      <c r="E23" s="130">
        <f t="shared" si="2"/>
        <v>3.0129834</v>
      </c>
      <c r="F23" s="12">
        <f t="shared" si="2"/>
        <v>197.90156819999999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103</v>
      </c>
      <c r="C24" s="130">
        <v>0.07</v>
      </c>
      <c r="D24" s="72">
        <v>5.442</v>
      </c>
      <c r="E24" s="130">
        <f t="shared" si="2"/>
        <v>2.572059</v>
      </c>
      <c r="F24" s="12">
        <f t="shared" si="2"/>
        <v>199.95921539999998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3" t="s">
        <v>9</v>
      </c>
      <c r="D26" s="143"/>
      <c r="E26" s="156" t="s">
        <v>10</v>
      </c>
      <c r="F26" s="157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79</v>
      </c>
      <c r="C27" s="130">
        <v>0.41</v>
      </c>
      <c r="D27" s="68">
        <v>181.5</v>
      </c>
      <c r="E27" s="161">
        <f aca="true" t="shared" si="3" ref="E27:F29">C27/$D$86</f>
        <v>0.4816729323308271</v>
      </c>
      <c r="F27" s="68">
        <f t="shared" si="3"/>
        <v>213.22838345864662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84</v>
      </c>
      <c r="C28" s="130">
        <v>0.27</v>
      </c>
      <c r="D28" s="12">
        <v>182.5</v>
      </c>
      <c r="E28" s="161">
        <f t="shared" si="3"/>
        <v>0.3171992481203008</v>
      </c>
      <c r="F28" s="68">
        <f t="shared" si="3"/>
        <v>214.40319548872182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94</v>
      </c>
      <c r="C29" s="130">
        <v>0.27</v>
      </c>
      <c r="D29" s="12">
        <v>185</v>
      </c>
      <c r="E29" s="161">
        <f t="shared" si="3"/>
        <v>0.3171992481203008</v>
      </c>
      <c r="F29" s="68">
        <f t="shared" si="3"/>
        <v>217.3402255639098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3" t="s">
        <v>12</v>
      </c>
      <c r="D31" s="143"/>
      <c r="E31" s="143" t="s">
        <v>10</v>
      </c>
      <c r="F31" s="143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78</v>
      </c>
      <c r="C32" s="123">
        <v>1.17</v>
      </c>
      <c r="D32" s="12">
        <v>380</v>
      </c>
      <c r="E32" s="123">
        <f aca="true" t="shared" si="4" ref="E32:F34">C32/$D$86</f>
        <v>1.3745300751879699</v>
      </c>
      <c r="F32" s="68">
        <f t="shared" si="4"/>
        <v>446.42857142857144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81</v>
      </c>
      <c r="C33" s="123">
        <v>0.78</v>
      </c>
      <c r="D33" s="12">
        <v>381.25</v>
      </c>
      <c r="E33" s="123">
        <f t="shared" si="4"/>
        <v>0.9163533834586467</v>
      </c>
      <c r="F33" s="68">
        <f t="shared" si="4"/>
        <v>447.89708646616543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87</v>
      </c>
      <c r="C34" s="123">
        <v>1.04</v>
      </c>
      <c r="D34" s="12">
        <v>381</v>
      </c>
      <c r="E34" s="123">
        <f t="shared" si="4"/>
        <v>1.2218045112781957</v>
      </c>
      <c r="F34" s="68">
        <f t="shared" si="4"/>
        <v>447.60338345864665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1" t="s">
        <v>5</v>
      </c>
      <c r="D36" s="142"/>
      <c r="E36" s="141" t="s">
        <v>6</v>
      </c>
      <c r="F36" s="14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85</v>
      </c>
      <c r="C37" s="110">
        <v>0.04</v>
      </c>
      <c r="D37" s="72">
        <v>2.82</v>
      </c>
      <c r="E37" s="110">
        <f aca="true" t="shared" si="5" ref="E37:F39">C37*58.0164</f>
        <v>2.320656</v>
      </c>
      <c r="F37" s="68">
        <f t="shared" si="5"/>
        <v>163.606248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95</v>
      </c>
      <c r="C38" s="110">
        <v>0.014</v>
      </c>
      <c r="D38" s="72">
        <v>2.73</v>
      </c>
      <c r="E38" s="110">
        <f t="shared" si="5"/>
        <v>0.8122296</v>
      </c>
      <c r="F38" s="68">
        <f t="shared" si="5"/>
        <v>158.384772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103</v>
      </c>
      <c r="C39" s="110">
        <v>0.014</v>
      </c>
      <c r="D39" s="72">
        <v>2.732</v>
      </c>
      <c r="E39" s="110">
        <f t="shared" si="5"/>
        <v>0.8122296</v>
      </c>
      <c r="F39" s="68">
        <f t="shared" si="5"/>
        <v>158.5008048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3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1" t="s">
        <v>5</v>
      </c>
      <c r="D41" s="142"/>
      <c r="E41" s="141" t="s">
        <v>6</v>
      </c>
      <c r="F41" s="14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86</v>
      </c>
      <c r="C42" s="110">
        <v>0.052</v>
      </c>
      <c r="D42" s="72">
        <v>8.866</v>
      </c>
      <c r="E42" s="110">
        <f>C42*36.7437</f>
        <v>1.9106723999999997</v>
      </c>
      <c r="F42" s="68">
        <f aca="true" t="shared" si="6" ref="E42:F44">D42*36.7437</f>
        <v>325.76964419999996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85</v>
      </c>
      <c r="C43" s="110">
        <v>0.032</v>
      </c>
      <c r="D43" s="72">
        <v>8.854</v>
      </c>
      <c r="E43" s="110">
        <f t="shared" si="6"/>
        <v>1.1757984</v>
      </c>
      <c r="F43" s="68">
        <f t="shared" si="6"/>
        <v>325.32871979999993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104</v>
      </c>
      <c r="C44" s="110">
        <v>0.022</v>
      </c>
      <c r="D44" s="72">
        <v>8.856</v>
      </c>
      <c r="E44" s="110">
        <f t="shared" si="6"/>
        <v>0.8083613999999999</v>
      </c>
      <c r="F44" s="68">
        <f t="shared" si="6"/>
        <v>325.40220719999996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3" t="s">
        <v>73</v>
      </c>
      <c r="D46" s="143"/>
      <c r="E46" s="156" t="s">
        <v>6</v>
      </c>
      <c r="F46" s="157"/>
      <c r="G46" s="22"/>
      <c r="H46" s="22"/>
      <c r="I46" s="22"/>
      <c r="K46" s="22"/>
      <c r="L46" s="22"/>
      <c r="M46" s="22"/>
    </row>
    <row r="47" spans="2:13" s="5" customFormat="1" ht="15">
      <c r="B47" s="23" t="s">
        <v>82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93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102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5"/>
    </row>
    <row r="52" spans="2:19" s="21" customFormat="1" ht="15">
      <c r="B52" s="23" t="s">
        <v>86</v>
      </c>
      <c r="C52" s="162">
        <v>2</v>
      </c>
      <c r="D52" s="73">
        <v>287.2</v>
      </c>
      <c r="E52" s="110">
        <f>C52*1.1023</f>
        <v>2.2046</v>
      </c>
      <c r="F52" s="73">
        <f aca="true" t="shared" si="7" ref="E52:F54">D52*1.1023</f>
        <v>316.58056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85</v>
      </c>
      <c r="C53" s="162">
        <v>1.9</v>
      </c>
      <c r="D53" s="73">
        <v>290.1</v>
      </c>
      <c r="E53" s="110">
        <f t="shared" si="7"/>
        <v>2.09437</v>
      </c>
      <c r="F53" s="73">
        <f t="shared" si="7"/>
        <v>319.77723000000003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105</v>
      </c>
      <c r="C54" s="162">
        <v>1.8</v>
      </c>
      <c r="D54" s="73">
        <v>292</v>
      </c>
      <c r="E54" s="110">
        <f>C54*1.1023</f>
        <v>1.9841400000000002</v>
      </c>
      <c r="F54" s="73">
        <f t="shared" si="7"/>
        <v>321.8716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1" t="s">
        <v>18</v>
      </c>
      <c r="D56" s="142"/>
      <c r="E56" s="141" t="s">
        <v>19</v>
      </c>
      <c r="F56" s="14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86</v>
      </c>
      <c r="C57" s="130">
        <v>0.25</v>
      </c>
      <c r="D57" s="68">
        <v>29.77</v>
      </c>
      <c r="E57" s="134">
        <f aca="true" t="shared" si="8" ref="E57:F59">C57/454*1000</f>
        <v>0.5506607929515419</v>
      </c>
      <c r="F57" s="68">
        <f t="shared" si="8"/>
        <v>65.57268722466961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85</v>
      </c>
      <c r="C58" s="130">
        <v>0.19</v>
      </c>
      <c r="D58" s="68">
        <v>29.75</v>
      </c>
      <c r="E58" s="134">
        <f t="shared" si="8"/>
        <v>0.4185022026431718</v>
      </c>
      <c r="F58" s="68">
        <f t="shared" si="8"/>
        <v>65.52863436123347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105</v>
      </c>
      <c r="C59" s="130">
        <v>0.14</v>
      </c>
      <c r="D59" s="68">
        <v>29.83</v>
      </c>
      <c r="E59" s="134">
        <f t="shared" si="8"/>
        <v>0.30837004405286345</v>
      </c>
      <c r="F59" s="68">
        <f t="shared" si="8"/>
        <v>65.70484581497797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1" t="s">
        <v>21</v>
      </c>
      <c r="D61" s="142"/>
      <c r="E61" s="141" t="s">
        <v>6</v>
      </c>
      <c r="F61" s="14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85</v>
      </c>
      <c r="C62" s="110">
        <v>0.04</v>
      </c>
      <c r="D62" s="72">
        <v>11.375</v>
      </c>
      <c r="E62" s="110">
        <f>C62*22.026</f>
        <v>0.88104</v>
      </c>
      <c r="F62" s="68">
        <f>D62*22.026</f>
        <v>250.54575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96</v>
      </c>
      <c r="C63" s="110">
        <v>0.025</v>
      </c>
      <c r="D63" s="72">
        <v>11.425</v>
      </c>
      <c r="E63" s="110">
        <f>C63*22.026</f>
        <v>0.55065</v>
      </c>
      <c r="F63" s="68">
        <f>D63*22.026</f>
        <v>251.64705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106</v>
      </c>
      <c r="C64" s="110">
        <v>0.015</v>
      </c>
      <c r="D64" s="72">
        <v>11.67</v>
      </c>
      <c r="E64" s="110">
        <f>C64*22.026</f>
        <v>0.33038999999999996</v>
      </c>
      <c r="F64" s="68">
        <f>D64*22.026</f>
        <v>257.04341999999997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1" t="s">
        <v>76</v>
      </c>
      <c r="D66" s="142"/>
      <c r="E66" s="141" t="s">
        <v>23</v>
      </c>
      <c r="F66" s="14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89</v>
      </c>
      <c r="C67" s="110">
        <v>0.03</v>
      </c>
      <c r="D67" s="72">
        <v>1.17</v>
      </c>
      <c r="E67" s="110">
        <f aca="true" t="shared" si="9" ref="E67:F69">C67/3.785</f>
        <v>0.007926023778071334</v>
      </c>
      <c r="F67" s="68">
        <f t="shared" si="9"/>
        <v>0.309114927344782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98</v>
      </c>
      <c r="C68" s="110">
        <v>0.08</v>
      </c>
      <c r="D68" s="72">
        <v>1.11</v>
      </c>
      <c r="E68" s="110">
        <f t="shared" si="9"/>
        <v>0.021136063408190225</v>
      </c>
      <c r="F68" s="68">
        <f t="shared" si="9"/>
        <v>0.2932628797886394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83</v>
      </c>
      <c r="C69" s="110">
        <v>0.08</v>
      </c>
      <c r="D69" s="72" t="s">
        <v>72</v>
      </c>
      <c r="E69" s="110">
        <f t="shared" si="9"/>
        <v>0.021136063408190225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1" t="s">
        <v>25</v>
      </c>
      <c r="D71" s="142"/>
      <c r="E71" s="141" t="s">
        <v>26</v>
      </c>
      <c r="F71" s="14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77</v>
      </c>
      <c r="C72" s="163">
        <v>0</v>
      </c>
      <c r="D72" s="118">
        <v>0.9775</v>
      </c>
      <c r="E72" s="163">
        <f>C72/454*100</f>
        <v>0</v>
      </c>
      <c r="F72" s="74">
        <f>D72/454*1000</f>
        <v>2.1530837004405288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97</v>
      </c>
      <c r="C73" s="139">
        <v>0.004</v>
      </c>
      <c r="D73" s="118">
        <v>0.9725</v>
      </c>
      <c r="E73" s="139">
        <f>C73/454*100</f>
        <v>0.0008810572687224669</v>
      </c>
      <c r="F73" s="74">
        <f>D73/454*1000</f>
        <v>2.142070484581498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98</v>
      </c>
      <c r="C74" s="139">
        <v>0.005</v>
      </c>
      <c r="D74" s="118">
        <v>1.01</v>
      </c>
      <c r="E74" s="139">
        <f>C74/454*100</f>
        <v>0.0011013215859030838</v>
      </c>
      <c r="F74" s="74">
        <f>D74/454*1000</f>
        <v>2.2246696035242293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59" t="s">
        <v>25</v>
      </c>
      <c r="D76" s="159"/>
      <c r="E76" s="141" t="s">
        <v>28</v>
      </c>
      <c r="F76" s="14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83</v>
      </c>
      <c r="C77" s="164">
        <v>0</v>
      </c>
      <c r="D77" s="119">
        <v>0.1199</v>
      </c>
      <c r="E77" s="164">
        <f>C77/454*1000000</f>
        <v>0</v>
      </c>
      <c r="F77" s="68">
        <f>D77/454*1000000</f>
        <v>264.09691629955944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88</v>
      </c>
      <c r="C78" s="136">
        <v>0.0002</v>
      </c>
      <c r="D78" s="119" t="s">
        <v>72</v>
      </c>
      <c r="E78" s="136">
        <f>C78/454*1000000</f>
        <v>0.4405286343612335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101</v>
      </c>
      <c r="C79" s="136">
        <v>0.0003</v>
      </c>
      <c r="D79" s="119" t="s">
        <v>72</v>
      </c>
      <c r="E79" s="136">
        <f>C79/454*1000000</f>
        <v>0.6607929515418502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29" t="s">
        <v>72</v>
      </c>
      <c r="E85" s="129">
        <v>1.1748</v>
      </c>
      <c r="F85" s="129">
        <v>0.0095</v>
      </c>
      <c r="G85" s="129">
        <v>1.3018</v>
      </c>
      <c r="H85" s="129">
        <v>1.0941</v>
      </c>
      <c r="I85" s="129">
        <v>0.7453</v>
      </c>
      <c r="J85" s="129">
        <v>0.7143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29">
        <v>0.8512</v>
      </c>
      <c r="E86" s="129" t="s">
        <v>72</v>
      </c>
      <c r="F86" s="129">
        <v>0.0081</v>
      </c>
      <c r="G86" s="129">
        <v>1.1081</v>
      </c>
      <c r="H86" s="129">
        <v>0.9313</v>
      </c>
      <c r="I86" s="129">
        <v>0.6344</v>
      </c>
      <c r="J86" s="129">
        <v>0.608</v>
      </c>
      <c r="K86" s="129">
        <v>0.1098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105.16</v>
      </c>
      <c r="E87" s="129">
        <v>123.542</v>
      </c>
      <c r="F87" s="129" t="s">
        <v>72</v>
      </c>
      <c r="G87" s="129">
        <v>136.8973</v>
      </c>
      <c r="H87" s="129">
        <v>115.0547</v>
      </c>
      <c r="I87" s="129">
        <v>78.3723</v>
      </c>
      <c r="J87" s="129">
        <v>75.1158</v>
      </c>
      <c r="K87" s="129">
        <v>13.5687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0.7682</v>
      </c>
      <c r="E88" s="129">
        <v>0.9024</v>
      </c>
      <c r="F88" s="129">
        <v>0.0073</v>
      </c>
      <c r="G88" s="129" t="s">
        <v>72</v>
      </c>
      <c r="H88" s="129">
        <v>0.8404</v>
      </c>
      <c r="I88" s="129">
        <v>0.5725</v>
      </c>
      <c r="J88" s="129">
        <v>0.5487</v>
      </c>
      <c r="K88" s="129">
        <v>0.0991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0.914</v>
      </c>
      <c r="E89" s="129">
        <v>1.0738</v>
      </c>
      <c r="F89" s="129">
        <v>0.0087</v>
      </c>
      <c r="G89" s="129">
        <v>1.1898</v>
      </c>
      <c r="H89" s="129" t="s">
        <v>72</v>
      </c>
      <c r="I89" s="129">
        <v>0.6812</v>
      </c>
      <c r="J89" s="129">
        <v>0.6529</v>
      </c>
      <c r="K89" s="129">
        <v>0.1179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1.3418</v>
      </c>
      <c r="E90" s="129">
        <v>1.5763</v>
      </c>
      <c r="F90" s="129">
        <v>0.0128</v>
      </c>
      <c r="G90" s="129">
        <v>1.7468</v>
      </c>
      <c r="H90" s="129">
        <v>1.4681</v>
      </c>
      <c r="I90" s="129" t="s">
        <v>72</v>
      </c>
      <c r="J90" s="129">
        <v>0.9584</v>
      </c>
      <c r="K90" s="129">
        <v>0.1731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</v>
      </c>
      <c r="E91" s="129">
        <v>1.6447</v>
      </c>
      <c r="F91" s="129">
        <v>0.0133</v>
      </c>
      <c r="G91" s="129">
        <v>1.8225</v>
      </c>
      <c r="H91" s="129">
        <v>1.5317</v>
      </c>
      <c r="I91" s="129">
        <v>1.0434</v>
      </c>
      <c r="J91" s="129" t="s">
        <v>72</v>
      </c>
      <c r="K91" s="129">
        <v>0.1806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7.7502</v>
      </c>
      <c r="E92" s="129">
        <v>9.1049</v>
      </c>
      <c r="F92" s="129">
        <v>0.0737</v>
      </c>
      <c r="G92" s="129">
        <v>10.0892</v>
      </c>
      <c r="H92" s="129">
        <v>8.4794</v>
      </c>
      <c r="I92" s="129">
        <v>5.776</v>
      </c>
      <c r="J92" s="129">
        <v>5.536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0.8512087163772557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58" t="s">
        <v>54</v>
      </c>
      <c r="C114" s="158"/>
      <c r="D114" s="158"/>
      <c r="E114" s="158"/>
      <c r="F114" s="158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0" t="s">
        <v>55</v>
      </c>
      <c r="C115" s="140"/>
      <c r="D115" s="140"/>
      <c r="E115" s="140"/>
      <c r="F115" s="140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0" t="s">
        <v>56</v>
      </c>
      <c r="C116" s="140"/>
      <c r="D116" s="140"/>
      <c r="E116" s="140"/>
      <c r="F116" s="140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0" t="s">
        <v>57</v>
      </c>
      <c r="C117" s="140"/>
      <c r="D117" s="140"/>
      <c r="E117" s="140"/>
      <c r="F117" s="14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0" t="s">
        <v>58</v>
      </c>
      <c r="C118" s="140"/>
      <c r="D118" s="140"/>
      <c r="E118" s="140"/>
      <c r="F118" s="14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0" t="s">
        <v>59</v>
      </c>
      <c r="C119" s="140"/>
      <c r="D119" s="140"/>
      <c r="E119" s="140"/>
      <c r="F119" s="14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0" t="s">
        <v>60</v>
      </c>
      <c r="C120" s="140"/>
      <c r="D120" s="140"/>
      <c r="E120" s="140"/>
      <c r="F120" s="14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0" t="s">
        <v>61</v>
      </c>
      <c r="C121" s="160"/>
      <c r="D121" s="160"/>
      <c r="E121" s="160"/>
      <c r="F121" s="160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53"/>
      <c r="D123" s="155"/>
      <c r="E123" s="155"/>
      <c r="F123" s="154"/>
      <c r="G123" s="112"/>
      <c r="H123" s="112"/>
    </row>
    <row r="124" spans="2:8" ht="30.75" customHeight="1">
      <c r="B124" s="31" t="s">
        <v>63</v>
      </c>
      <c r="C124" s="153" t="s">
        <v>64</v>
      </c>
      <c r="D124" s="154"/>
      <c r="E124" s="153" t="s">
        <v>65</v>
      </c>
      <c r="F124" s="154"/>
      <c r="G124" s="112"/>
      <c r="H124" s="112"/>
    </row>
    <row r="125" spans="2:8" ht="30.75" customHeight="1">
      <c r="B125" s="31" t="s">
        <v>66</v>
      </c>
      <c r="C125" s="153" t="s">
        <v>67</v>
      </c>
      <c r="D125" s="154"/>
      <c r="E125" s="153" t="s">
        <v>68</v>
      </c>
      <c r="F125" s="154"/>
      <c r="G125" s="112"/>
      <c r="H125" s="112"/>
    </row>
    <row r="126" spans="2:8" ht="15" customHeight="1">
      <c r="B126" s="147" t="s">
        <v>69</v>
      </c>
      <c r="C126" s="149" t="s">
        <v>70</v>
      </c>
      <c r="D126" s="150"/>
      <c r="E126" s="149" t="s">
        <v>71</v>
      </c>
      <c r="F126" s="150"/>
      <c r="G126" s="112"/>
      <c r="H126" s="112"/>
    </row>
    <row r="127" spans="2:8" ht="15" customHeight="1">
      <c r="B127" s="148"/>
      <c r="C127" s="151"/>
      <c r="D127" s="152"/>
      <c r="E127" s="151"/>
      <c r="F127" s="152"/>
      <c r="G127" s="112"/>
      <c r="H127" s="112"/>
    </row>
  </sheetData>
  <sheetProtection/>
  <mergeCells count="43"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B120:F120"/>
    <mergeCell ref="E56:F56"/>
    <mergeCell ref="B118:F118"/>
    <mergeCell ref="E41:F41"/>
    <mergeCell ref="B114:F114"/>
    <mergeCell ref="B115:F115"/>
    <mergeCell ref="E76:F76"/>
    <mergeCell ref="C66:D66"/>
    <mergeCell ref="B119:F119"/>
    <mergeCell ref="C76:D76"/>
    <mergeCell ref="C21:D21"/>
    <mergeCell ref="E26:F26"/>
    <mergeCell ref="E31:F31"/>
    <mergeCell ref="E46:F46"/>
    <mergeCell ref="C26:D26"/>
    <mergeCell ref="E21:F21"/>
    <mergeCell ref="E36:F3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16:F116"/>
    <mergeCell ref="C51:D51"/>
    <mergeCell ref="C46:D46"/>
    <mergeCell ref="C36:D36"/>
    <mergeCell ref="C71:D71"/>
    <mergeCell ref="E66:F6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2020-07-30T11:45:08Z</dcterms:modified>
  <cp:category/>
  <cp:version/>
  <cp:contentType/>
  <cp:contentStatus/>
</cp:coreProperties>
</file>