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<sst xmlns="http://schemas.openxmlformats.org/spreadsheetml/2006/main" count="164" uniqueCount="109">
  <si>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</si>
  <si>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</si>
  <si>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</si>
  <si>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</si>
  <si>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</si>
  <si>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</si>
  <si>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</si>
  <si>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</si>
  <si>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</si>
  <si>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</si>
  <si>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</si>
  <si>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</si>
  <si>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</si>
  <si>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</si>
  <si>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</si>
  <si>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</si>
  <si>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</si>
  <si>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</si>
  <si>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</si>
  <si>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</si>
  <si>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</si>
  <si>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</si>
  <si>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</si>
  <si>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</si>
  <si>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</si>
  <si>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</si>
  <si>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</si>
  <si>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</si>
  <si>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</si>
  <si>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</si>
  <si>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</si>
  <si>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</si>
  <si>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</si>
  <si>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</si>
  <si>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</si>
  <si>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</si>
  <si>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</si>
  <si>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</si>
  <si>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</si>
  <si>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</si>
  <si>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</si>
  <si>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</si>
  <si>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</si>
  <si>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</si>
  <si>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</si>
  <si>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</si>
  <si>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</si>
  <si>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</si>
  <si>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</si>
  <si>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</si>
  <si>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</si>
  <si>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</si>
  <si>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</si>
  <si>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</si>
  <si>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</si>
  <si>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</si>
  <si>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</si>
  <si>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</si>
  <si>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</si>
  <si>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</si>
  <si>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</si>
  <si>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</si>
  <si>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</si>
  <si>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</si>
  <si>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</si>
  <si>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</si>
  <si>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</si>
  <si>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</si>
  <si>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</si>
  <si>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</si>
  <si>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</si>
  <si>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</si>
  <si>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</si>
  <si>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</si>
  <si>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</si>
  <si>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</si>
  <si>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</si>
  <si>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</si>
  <si>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</si>
  <si>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</si>
  <si>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</si>
  <si>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</si>
  <si>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</si>
  <si>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</si>
  <si>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</si>
  <si>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</si>
  <si>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'17 (€/МT)</t>
  </si>
  <si>
    <t>CME -Березень '17</t>
  </si>
  <si>
    <t>CME - Грудень '16</t>
  </si>
  <si>
    <t>Euronext - Січень '17 (€/МT)</t>
  </si>
  <si>
    <t>CME -Травень '17</t>
  </si>
  <si>
    <t>CME - Березень '17</t>
  </si>
  <si>
    <t>CME - Січень '17</t>
  </si>
  <si>
    <t>Euronext - Березень '17 (€/МT)</t>
  </si>
  <si>
    <t>Euronext - Травень '17 (€/МT)</t>
  </si>
  <si>
    <t>CME - Травень '17</t>
  </si>
  <si>
    <t>CME -Липень '17</t>
  </si>
  <si>
    <t>TOCOM - Квітень '17 (¥/МT)</t>
  </si>
  <si>
    <t>TOCOM - Лютий '17 (¥/МT)</t>
  </si>
  <si>
    <t>Euronext - Серпень '17 (€/МT)</t>
  </si>
  <si>
    <t>CME - Лютий '17</t>
  </si>
  <si>
    <t>Euronext - Червень '17 (€/МT)</t>
  </si>
  <si>
    <t>CME - Липень '17</t>
  </si>
  <si>
    <t>TOCOM - Липень '17 (¥/МT)</t>
  </si>
  <si>
    <t>TOCOM - Травень '17 (¥/МT)</t>
  </si>
  <si>
    <t>TOCOM - Березень '17 (¥/МT)</t>
  </si>
  <si>
    <t>Euronext - Вересень '17 (€/МT)</t>
  </si>
  <si>
    <t>TOCOM - Червень '17 (¥/МT)</t>
  </si>
  <si>
    <t>28 грудня 2016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</si>
</sst>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4" fontId="74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8" t="s">
        <v>108</v>
      </c>
      <c r="D4" s="169"/>
      <c r="E4" s="169"/>
      <c r="F4" s="17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4" t="s">
        <v>5</v>
      </c>
      <c r="D6" s="165"/>
      <c r="E6" s="163" t="s">
        <v>6</v>
      </c>
      <c r="F6" s="163"/>
      <c r="G6"/>
      <c r="H6"/>
      <c r="I6"/>
    </row>
    <row r="7" spans="2:6" s="6" customFormat="1" ht="15">
      <c r="B7" s="25" t="s">
        <v>91</v>
      </c>
      <c r="C7" s="138">
        <v>0.066</v>
      </c>
      <c r="D7" s="14">
        <v>3.48</v>
      </c>
      <c r="E7" s="138">
        <f aca="true" t="shared" si="0" ref="E7:F9">C7*39.3683</f>
        <v>2.5983078</v>
      </c>
      <c r="F7" s="13">
        <f t="shared" si="0"/>
        <v>137.00168399999998</v>
      </c>
    </row>
    <row r="8" spans="2:6" s="6" customFormat="1" ht="15">
      <c r="B8" s="25" t="s">
        <v>95</v>
      </c>
      <c r="C8" s="138">
        <v>0.064</v>
      </c>
      <c r="D8" s="14">
        <v>3.546</v>
      </c>
      <c r="E8" s="138">
        <f t="shared" si="0"/>
        <v>2.5195712</v>
      </c>
      <c r="F8" s="13">
        <f t="shared" si="0"/>
        <v>139.5999918</v>
      </c>
    </row>
    <row r="9" spans="2:17" s="6" customFormat="1" ht="15">
      <c r="B9" s="25" t="s">
        <v>102</v>
      </c>
      <c r="C9" s="138">
        <v>0.064</v>
      </c>
      <c r="D9" s="14">
        <v>3.622</v>
      </c>
      <c r="E9" s="138">
        <f t="shared" si="0"/>
        <v>2.5195712</v>
      </c>
      <c r="F9" s="13">
        <f t="shared" si="0"/>
        <v>142.5919826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0"/>
      <c r="D10" s="7"/>
      <c r="E10" s="145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3" t="s">
        <v>7</v>
      </c>
      <c r="D11" s="163"/>
      <c r="E11" s="164" t="s">
        <v>6</v>
      </c>
      <c r="F11" s="165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1" t="s">
        <v>89</v>
      </c>
      <c r="C12" s="142">
        <v>0.6</v>
      </c>
      <c r="D12" s="13">
        <v>168</v>
      </c>
      <c r="E12" s="142">
        <f>C12/$D$86</f>
        <v>0.6272214091574325</v>
      </c>
      <c r="F12" s="78">
        <f>D12/D86</f>
        <v>175.62199456408112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1" t="s">
        <v>93</v>
      </c>
      <c r="C13" s="142">
        <v>0.89</v>
      </c>
      <c r="D13" s="13">
        <v>169.5</v>
      </c>
      <c r="E13" s="142">
        <f>C13/$D$86</f>
        <v>0.930378423583525</v>
      </c>
      <c r="F13" s="78">
        <f>D13/D86</f>
        <v>177.1900480869747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1" t="s">
        <v>101</v>
      </c>
      <c r="C14" s="142">
        <v>0.44</v>
      </c>
      <c r="D14" s="13">
        <v>172</v>
      </c>
      <c r="E14" s="142">
        <f>C14/$D$86</f>
        <v>0.45996236671545054</v>
      </c>
      <c r="F14" s="78">
        <f>D14/D86</f>
        <v>179.80347062513067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1"/>
      <c r="C15" s="98"/>
      <c r="D15" s="57"/>
      <c r="E15" s="142"/>
      <c r="F15" s="78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3" t="s">
        <v>83</v>
      </c>
      <c r="D16" s="163"/>
      <c r="E16" s="164" t="s">
        <v>6</v>
      </c>
      <c r="F16" s="165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105</v>
      </c>
      <c r="C17" s="142">
        <v>360</v>
      </c>
      <c r="D17" s="101">
        <v>23310</v>
      </c>
      <c r="E17" s="142">
        <f aca="true" t="shared" si="1" ref="E17:F19">C17/$D$87</f>
        <v>3.0943785456420834</v>
      </c>
      <c r="F17" s="78">
        <f t="shared" si="1"/>
        <v>200.36101083032491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104</v>
      </c>
      <c r="C18" s="142">
        <v>350</v>
      </c>
      <c r="D18" s="101">
        <v>20950</v>
      </c>
      <c r="E18" s="142">
        <f t="shared" si="1"/>
        <v>3.0084235860409145</v>
      </c>
      <c r="F18" s="78">
        <f t="shared" si="1"/>
        <v>180.07564036444901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103</v>
      </c>
      <c r="C19" s="142">
        <v>200</v>
      </c>
      <c r="D19" s="101">
        <v>21040</v>
      </c>
      <c r="E19" s="142">
        <f t="shared" si="1"/>
        <v>1.7190991920233798</v>
      </c>
      <c r="F19" s="78">
        <f t="shared" si="1"/>
        <v>180.84923500085955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5"/>
      <c r="D20" s="7"/>
      <c r="E20" s="85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64" t="s">
        <v>5</v>
      </c>
      <c r="D21" s="165"/>
      <c r="E21" s="163" t="s">
        <v>6</v>
      </c>
      <c r="F21" s="163"/>
      <c r="G21" s="103"/>
      <c r="H21" s="103"/>
      <c r="I21" s="103"/>
      <c r="J21" s="103"/>
      <c r="K21" s="103"/>
      <c r="L21" s="103"/>
      <c r="M21" s="103"/>
      <c r="N21" s="28"/>
      <c r="O21" s="103"/>
      <c r="P21" s="103"/>
      <c r="Q21" s="103"/>
    </row>
    <row r="22" spans="2:18" s="6" customFormat="1" ht="15">
      <c r="B22" s="25" t="s">
        <v>91</v>
      </c>
      <c r="C22" s="138">
        <v>0.08</v>
      </c>
      <c r="D22" s="14">
        <v>4.014</v>
      </c>
      <c r="E22" s="138">
        <f aca="true" t="shared" si="2" ref="E22:F24">C22*36.7437</f>
        <v>2.9394959999999997</v>
      </c>
      <c r="F22" s="13">
        <f t="shared" si="2"/>
        <v>147.4892118</v>
      </c>
      <c r="G22" s="103"/>
      <c r="H22" s="103"/>
      <c r="I22" s="103"/>
      <c r="J22" s="69"/>
      <c r="K22" s="103"/>
      <c r="L22" s="103"/>
      <c r="M22" s="103"/>
      <c r="N22" s="103"/>
      <c r="O22" s="103"/>
      <c r="P22" s="103"/>
      <c r="Q22" s="103"/>
      <c r="R22" s="103"/>
    </row>
    <row r="23" spans="2:18" s="6" customFormat="1" ht="15">
      <c r="B23" s="25" t="s">
        <v>95</v>
      </c>
      <c r="C23" s="138">
        <v>0.07</v>
      </c>
      <c r="D23" s="14">
        <v>4.126</v>
      </c>
      <c r="E23" s="138">
        <f t="shared" si="2"/>
        <v>2.572059</v>
      </c>
      <c r="F23" s="13">
        <f t="shared" si="2"/>
        <v>151.6045062</v>
      </c>
      <c r="G23" s="69"/>
      <c r="H23" s="103"/>
      <c r="I23" s="103"/>
      <c r="J23" s="103"/>
      <c r="K23" s="69"/>
      <c r="L23" s="103"/>
      <c r="M23" s="103"/>
      <c r="N23" s="103"/>
      <c r="O23" s="103"/>
      <c r="P23" s="103"/>
      <c r="Q23" s="103"/>
      <c r="R23" s="103"/>
    </row>
    <row r="24" spans="2:18" s="6" customFormat="1" ht="15">
      <c r="B24" s="25" t="s">
        <v>102</v>
      </c>
      <c r="C24" s="138">
        <v>0.06</v>
      </c>
      <c r="D24" s="105">
        <v>4.29</v>
      </c>
      <c r="E24" s="138">
        <f t="shared" si="2"/>
        <v>2.2046219999999996</v>
      </c>
      <c r="F24" s="13">
        <f t="shared" si="2"/>
        <v>157.630473</v>
      </c>
      <c r="G24" s="103"/>
      <c r="H24" s="69"/>
      <c r="I24" s="69"/>
      <c r="J24" s="103"/>
      <c r="K24" s="103"/>
      <c r="L24" s="69"/>
      <c r="M24" s="103"/>
      <c r="N24" s="103"/>
      <c r="O24" s="103"/>
      <c r="P24" s="103"/>
      <c r="Q24" s="103"/>
      <c r="R24" s="103"/>
    </row>
    <row r="25" spans="2:18" s="6" customFormat="1" ht="15">
      <c r="B25" s="25"/>
      <c r="C25" s="104"/>
      <c r="D25" s="7"/>
      <c r="E25" s="143"/>
      <c r="F25" s="72"/>
      <c r="G25" s="103"/>
      <c r="H25" s="103"/>
      <c r="I25" s="103"/>
      <c r="J25" s="103"/>
      <c r="K25" s="103"/>
      <c r="L25" s="103"/>
      <c r="M25" s="69"/>
      <c r="N25" s="103"/>
      <c r="O25" s="103"/>
      <c r="P25" s="103"/>
      <c r="Q25" s="103"/>
      <c r="R25" s="103"/>
    </row>
    <row r="26" spans="2:18" s="6" customFormat="1" ht="15.75">
      <c r="B26" s="27" t="s">
        <v>8</v>
      </c>
      <c r="C26" s="163" t="s">
        <v>9</v>
      </c>
      <c r="D26" s="163"/>
      <c r="E26" s="164" t="s">
        <v>10</v>
      </c>
      <c r="F26" s="165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1" t="s">
        <v>93</v>
      </c>
      <c r="C27" s="139">
        <v>0.45</v>
      </c>
      <c r="D27" s="78">
        <v>166.5</v>
      </c>
      <c r="E27" s="139">
        <f>C27/$D$86</f>
        <v>0.4704160568680744</v>
      </c>
      <c r="F27" s="78">
        <f>D27/D86</f>
        <v>174.05394104118753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1" t="s">
        <v>94</v>
      </c>
      <c r="C28" s="139">
        <v>0.15</v>
      </c>
      <c r="D28" s="13">
        <v>169.5</v>
      </c>
      <c r="E28" s="139">
        <f>C28/$D$86</f>
        <v>0.15680535228935813</v>
      </c>
      <c r="F28" s="78">
        <f>D28/D86</f>
        <v>177.1900480869747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1" t="s">
        <v>106</v>
      </c>
      <c r="C29" s="139">
        <v>0.29</v>
      </c>
      <c r="D29" s="13">
        <v>171.75</v>
      </c>
      <c r="E29" s="139">
        <f>C29/$D$86</f>
        <v>0.3031570144260924</v>
      </c>
      <c r="F29" s="78">
        <f>D29/D86</f>
        <v>179.54212837131507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63" t="s">
        <v>12</v>
      </c>
      <c r="D31" s="163"/>
      <c r="E31" s="163" t="s">
        <v>10</v>
      </c>
      <c r="F31" s="163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1" t="s">
        <v>86</v>
      </c>
      <c r="C32" s="139">
        <v>0.49</v>
      </c>
      <c r="D32" s="13">
        <v>407.75</v>
      </c>
      <c r="E32" s="139">
        <f>C32/$D$86</f>
        <v>0.5122308174785699</v>
      </c>
      <c r="F32" s="78">
        <f>D32/D86</f>
        <v>426.24921597323856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1" t="s">
        <v>94</v>
      </c>
      <c r="C33" s="139">
        <v>0.55</v>
      </c>
      <c r="D33" s="13">
        <v>406</v>
      </c>
      <c r="E33" s="139">
        <f>C33/$D$86</f>
        <v>0.5749529583943133</v>
      </c>
      <c r="F33" s="78">
        <f>D33/$D$86</f>
        <v>424.4198201965294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1" t="s">
        <v>99</v>
      </c>
      <c r="C34" s="139">
        <v>0.91</v>
      </c>
      <c r="D34" s="72">
        <v>382.25</v>
      </c>
      <c r="E34" s="139">
        <f>C34/$D$86</f>
        <v>0.9512858038887728</v>
      </c>
      <c r="F34" s="78">
        <f>D34/$D$86</f>
        <v>399.59230608404766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6" t="s">
        <v>5</v>
      </c>
      <c r="D36" s="157"/>
      <c r="E36" s="156" t="s">
        <v>6</v>
      </c>
      <c r="F36" s="157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91</v>
      </c>
      <c r="C37" s="138">
        <v>0.006</v>
      </c>
      <c r="D37" s="82">
        <v>2.28</v>
      </c>
      <c r="E37" s="138">
        <f aca="true" t="shared" si="3" ref="E37:F39">C37*58.0164</f>
        <v>0.3480984</v>
      </c>
      <c r="F37" s="78">
        <f t="shared" si="3"/>
        <v>132.277392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95</v>
      </c>
      <c r="C38" s="143">
        <v>0.004</v>
      </c>
      <c r="D38" s="82">
        <v>2.29</v>
      </c>
      <c r="E38" s="143">
        <f t="shared" si="3"/>
        <v>0.23206559999999998</v>
      </c>
      <c r="F38" s="78">
        <f t="shared" si="3"/>
        <v>132.857556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102</v>
      </c>
      <c r="C39" s="138">
        <v>0.01</v>
      </c>
      <c r="D39" s="82">
        <v>2.282</v>
      </c>
      <c r="E39" s="138">
        <f t="shared" si="3"/>
        <v>0.580164</v>
      </c>
      <c r="F39" s="78">
        <f t="shared" si="3"/>
        <v>132.3934248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5"/>
      <c r="D40" s="7"/>
      <c r="E40" s="138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6" t="s">
        <v>5</v>
      </c>
      <c r="D41" s="157"/>
      <c r="E41" s="156" t="s">
        <v>6</v>
      </c>
      <c r="F41" s="157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92</v>
      </c>
      <c r="C42" s="138">
        <v>0.08</v>
      </c>
      <c r="D42" s="82">
        <v>10.064</v>
      </c>
      <c r="E42" s="138">
        <f aca="true" t="shared" si="4" ref="E42:F44">C42*36.7437</f>
        <v>2.9394959999999997</v>
      </c>
      <c r="F42" s="78">
        <f t="shared" si="4"/>
        <v>369.7885968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0"/>
    </row>
    <row r="43" spans="2:13" s="6" customFormat="1" ht="15" customHeight="1">
      <c r="B43" s="25" t="s">
        <v>91</v>
      </c>
      <c r="C43" s="138">
        <v>0.076</v>
      </c>
      <c r="D43" s="82">
        <v>10.164</v>
      </c>
      <c r="E43" s="138">
        <f t="shared" si="4"/>
        <v>2.7925211999999995</v>
      </c>
      <c r="F43" s="78">
        <f t="shared" si="4"/>
        <v>373.46296679999995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95</v>
      </c>
      <c r="C44" s="138">
        <v>0.072</v>
      </c>
      <c r="D44" s="82">
        <v>10.27</v>
      </c>
      <c r="E44" s="138">
        <f t="shared" si="4"/>
        <v>2.6455463999999997</v>
      </c>
      <c r="F44" s="78">
        <f t="shared" si="4"/>
        <v>377.35779899999994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0"/>
      <c r="D45" s="82"/>
      <c r="E45" s="100"/>
      <c r="F45" s="78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3" t="s">
        <v>82</v>
      </c>
      <c r="D46" s="163"/>
      <c r="E46" s="164" t="s">
        <v>6</v>
      </c>
      <c r="F46" s="165"/>
      <c r="G46" s="24"/>
      <c r="H46" s="24"/>
      <c r="I46" s="24"/>
      <c r="K46" s="24"/>
      <c r="L46" s="24"/>
      <c r="M46" s="24"/>
    </row>
    <row r="47" spans="2:13" s="6" customFormat="1" ht="15">
      <c r="B47" s="25" t="s">
        <v>98</v>
      </c>
      <c r="C47" s="146">
        <v>800</v>
      </c>
      <c r="D47" s="102">
        <v>51800</v>
      </c>
      <c r="E47" s="143">
        <f aca="true" t="shared" si="5" ref="E47:F49">C47/$D$87</f>
        <v>6.876396768093519</v>
      </c>
      <c r="F47" s="78">
        <f t="shared" si="5"/>
        <v>445.24669073405533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97</v>
      </c>
      <c r="C48" s="147">
        <v>0</v>
      </c>
      <c r="D48" s="102" t="s">
        <v>81</v>
      </c>
      <c r="E48" s="148">
        <f t="shared" si="5"/>
        <v>0</v>
      </c>
      <c r="F48" s="78" t="s">
        <v>81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107</v>
      </c>
      <c r="C49" s="146">
        <v>160</v>
      </c>
      <c r="D49" s="102">
        <v>49060</v>
      </c>
      <c r="E49" s="143">
        <f t="shared" si="5"/>
        <v>1.3752793536187038</v>
      </c>
      <c r="F49" s="78">
        <f t="shared" si="5"/>
        <v>421.69503180333504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1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6" t="s">
        <v>16</v>
      </c>
      <c r="D51" s="157"/>
      <c r="E51" s="156" t="s">
        <v>6</v>
      </c>
      <c r="F51" s="157"/>
      <c r="G51"/>
      <c r="H51"/>
      <c r="I51"/>
      <c r="J51" s="6"/>
    </row>
    <row r="52" spans="2:19" s="23" customFormat="1" ht="15">
      <c r="B52" s="25" t="s">
        <v>92</v>
      </c>
      <c r="C52" s="138">
        <v>1.6</v>
      </c>
      <c r="D52" s="83">
        <v>316</v>
      </c>
      <c r="E52" s="138">
        <f aca="true" t="shared" si="6" ref="E52:F54">C52*1.1023</f>
        <v>1.7636800000000001</v>
      </c>
      <c r="F52" s="83">
        <f t="shared" si="6"/>
        <v>348.3268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91</v>
      </c>
      <c r="C53" s="138">
        <v>1.3</v>
      </c>
      <c r="D53" s="83">
        <v>320.1</v>
      </c>
      <c r="E53" s="138">
        <f t="shared" si="6"/>
        <v>1.4329900000000002</v>
      </c>
      <c r="F53" s="83">
        <f t="shared" si="6"/>
        <v>352.84623000000005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95</v>
      </c>
      <c r="C54" s="138">
        <v>1.5</v>
      </c>
      <c r="D54" s="123">
        <v>322.5</v>
      </c>
      <c r="E54" s="138">
        <f t="shared" si="6"/>
        <v>1.65345</v>
      </c>
      <c r="F54" s="83">
        <f t="shared" si="6"/>
        <v>355.49175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9"/>
      <c r="D55" s="72"/>
      <c r="E55" s="98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6" t="s">
        <v>18</v>
      </c>
      <c r="D56" s="157"/>
      <c r="E56" s="156" t="s">
        <v>19</v>
      </c>
      <c r="F56" s="157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92</v>
      </c>
      <c r="C57" s="139">
        <v>0.26</v>
      </c>
      <c r="D57" s="78">
        <v>34.87</v>
      </c>
      <c r="E57" s="139">
        <f aca="true" t="shared" si="7" ref="E57:F59">C57/454*1000</f>
        <v>0.5726872246696035</v>
      </c>
      <c r="F57" s="78">
        <f t="shared" si="7"/>
        <v>76.80616740088105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91</v>
      </c>
      <c r="C58" s="139">
        <v>0.28</v>
      </c>
      <c r="D58" s="78">
        <v>35.13</v>
      </c>
      <c r="E58" s="139">
        <f t="shared" si="7"/>
        <v>0.6167400881057269</v>
      </c>
      <c r="F58" s="78">
        <f t="shared" si="7"/>
        <v>77.37885462555066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95</v>
      </c>
      <c r="C59" s="139">
        <v>0.26</v>
      </c>
      <c r="D59" s="78">
        <v>35.38</v>
      </c>
      <c r="E59" s="139">
        <f t="shared" si="7"/>
        <v>0.5726872246696035</v>
      </c>
      <c r="F59" s="78">
        <f t="shared" si="7"/>
        <v>77.9295154185022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4"/>
      <c r="D60" s="75"/>
      <c r="E60" s="139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6" t="s">
        <v>21</v>
      </c>
      <c r="D61" s="157"/>
      <c r="E61" s="156" t="s">
        <v>6</v>
      </c>
      <c r="F61" s="157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92</v>
      </c>
      <c r="C62" s="138">
        <v>0.05</v>
      </c>
      <c r="D62" s="82">
        <v>9.27</v>
      </c>
      <c r="E62" s="138">
        <f aca="true" t="shared" si="8" ref="E62:F64">C62*22.026</f>
        <v>1.1013</v>
      </c>
      <c r="F62" s="78">
        <f t="shared" si="8"/>
        <v>204.18102</v>
      </c>
      <c r="G62" s="52"/>
      <c r="H62" s="124"/>
      <c r="I62" s="124"/>
      <c r="J62" s="69"/>
      <c r="K62" s="52"/>
      <c r="L62" s="124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91</v>
      </c>
      <c r="C63" s="138">
        <v>0.03</v>
      </c>
      <c r="D63" s="82">
        <v>9.52</v>
      </c>
      <c r="E63" s="138">
        <f t="shared" si="8"/>
        <v>0.6607799999999999</v>
      </c>
      <c r="F63" s="78">
        <f t="shared" si="8"/>
        <v>209.68751999999998</v>
      </c>
      <c r="G63" s="52"/>
      <c r="H63" s="125"/>
      <c r="I63" s="125"/>
      <c r="J63" s="125"/>
      <c r="K63" s="126"/>
      <c r="L63" s="125"/>
      <c r="M63" s="125"/>
      <c r="N63" s="125"/>
      <c r="O63" s="125"/>
      <c r="P63" s="125"/>
      <c r="Q63" s="125"/>
      <c r="R63" s="125"/>
      <c r="S63" s="127"/>
      <c r="T63" s="127"/>
      <c r="U63" s="127"/>
      <c r="V63" s="127"/>
      <c r="W63" s="125"/>
      <c r="X63" s="52"/>
    </row>
    <row r="64" spans="2:24" ht="15">
      <c r="B64" s="25" t="s">
        <v>95</v>
      </c>
      <c r="C64" s="148">
        <v>0</v>
      </c>
      <c r="D64" s="82">
        <v>9.745</v>
      </c>
      <c r="E64" s="148">
        <f t="shared" si="8"/>
        <v>0</v>
      </c>
      <c r="F64" s="78">
        <f t="shared" si="8"/>
        <v>214.64336999999998</v>
      </c>
      <c r="G64" s="52"/>
      <c r="H64" s="128"/>
      <c r="I64" s="128"/>
      <c r="J64" s="128"/>
      <c r="K64" s="128"/>
      <c r="L64" s="128"/>
      <c r="M64" s="128"/>
      <c r="N64" s="128"/>
      <c r="O64" s="128"/>
      <c r="P64" s="128"/>
      <c r="Q64" s="125"/>
      <c r="R64" s="125"/>
      <c r="S64" s="129"/>
      <c r="T64" s="129"/>
      <c r="U64" s="129"/>
      <c r="V64" s="127"/>
      <c r="W64" s="125"/>
      <c r="X64" s="52"/>
    </row>
    <row r="65" spans="2:24" ht="15">
      <c r="B65" s="58"/>
      <c r="C65" s="76"/>
      <c r="D65" s="77"/>
      <c r="E65" s="104"/>
      <c r="F65" s="78"/>
      <c r="G65" s="52"/>
      <c r="H65" s="128"/>
      <c r="I65" s="128"/>
      <c r="J65" s="130"/>
      <c r="K65" s="128"/>
      <c r="L65" s="128"/>
      <c r="M65" s="128"/>
      <c r="N65" s="128"/>
      <c r="O65" s="128"/>
      <c r="P65" s="128"/>
      <c r="Q65" s="125"/>
      <c r="R65" s="125"/>
      <c r="S65" s="129"/>
      <c r="T65" s="129"/>
      <c r="U65" s="129"/>
      <c r="V65" s="127"/>
      <c r="W65" s="125"/>
      <c r="X65" s="52"/>
    </row>
    <row r="66" spans="2:25" ht="15.75" customHeight="1">
      <c r="B66" s="27" t="s">
        <v>22</v>
      </c>
      <c r="C66" s="156" t="s">
        <v>23</v>
      </c>
      <c r="D66" s="157"/>
      <c r="E66" s="156" t="s">
        <v>24</v>
      </c>
      <c r="F66" s="157"/>
      <c r="G66" s="130"/>
      <c r="H66" s="128"/>
      <c r="I66" s="128"/>
      <c r="J66" s="128"/>
      <c r="K66" s="130"/>
      <c r="L66" s="128"/>
      <c r="M66" s="128"/>
      <c r="N66" s="128"/>
      <c r="O66" s="128"/>
      <c r="P66" s="128"/>
      <c r="Q66" s="125"/>
      <c r="R66" s="125"/>
      <c r="S66" s="129"/>
      <c r="T66" s="129"/>
      <c r="U66" s="129"/>
      <c r="V66" s="127"/>
      <c r="W66" s="125"/>
      <c r="X66" s="52"/>
      <c r="Y66" s="37"/>
    </row>
    <row r="67" spans="2:25" s="6" customFormat="1" ht="15.75" customHeight="1">
      <c r="B67" s="25" t="s">
        <v>92</v>
      </c>
      <c r="C67" s="143">
        <v>0.016</v>
      </c>
      <c r="D67" s="82">
        <v>1.57</v>
      </c>
      <c r="E67" s="143">
        <f aca="true" t="shared" si="9" ref="E67:F69">C67/3.785</f>
        <v>0.004227212681638045</v>
      </c>
      <c r="F67" s="78">
        <f t="shared" si="9"/>
        <v>0.4147952443857332</v>
      </c>
      <c r="G67" s="128"/>
      <c r="H67" s="130"/>
      <c r="I67" s="130"/>
      <c r="J67" s="128"/>
      <c r="K67" s="128"/>
      <c r="L67" s="130"/>
      <c r="M67" s="128"/>
      <c r="N67" s="128"/>
      <c r="O67" s="128"/>
      <c r="P67" s="128"/>
      <c r="Q67" s="125"/>
      <c r="R67" s="125"/>
      <c r="S67" s="129"/>
      <c r="T67" s="129"/>
      <c r="U67" s="129"/>
      <c r="V67" s="127"/>
      <c r="W67" s="125"/>
      <c r="X67" s="52"/>
      <c r="Y67" s="36"/>
    </row>
    <row r="68" spans="2:25" s="6" customFormat="1" ht="16.5" customHeight="1">
      <c r="B68" s="25" t="s">
        <v>100</v>
      </c>
      <c r="C68" s="143">
        <v>0.002</v>
      </c>
      <c r="D68" s="82">
        <v>1.527</v>
      </c>
      <c r="E68" s="143">
        <f t="shared" si="9"/>
        <v>0.0005284015852047556</v>
      </c>
      <c r="F68" s="78">
        <f t="shared" si="9"/>
        <v>0.4034346103038309</v>
      </c>
      <c r="G68" s="128"/>
      <c r="H68" s="128"/>
      <c r="I68" s="128"/>
      <c r="J68" s="128"/>
      <c r="K68" s="128"/>
      <c r="L68" s="128"/>
      <c r="M68" s="130"/>
      <c r="N68" s="128"/>
      <c r="O68" s="128"/>
      <c r="P68" s="128"/>
      <c r="Q68" s="125"/>
      <c r="R68" s="125"/>
      <c r="S68" s="129"/>
      <c r="T68" s="129"/>
      <c r="U68" s="129"/>
      <c r="V68" s="131"/>
      <c r="W68" s="125"/>
      <c r="X68" s="52"/>
      <c r="Y68" s="36"/>
    </row>
    <row r="69" spans="2:25" s="6" customFormat="1" ht="16.5" customHeight="1">
      <c r="B69" s="25" t="s">
        <v>91</v>
      </c>
      <c r="C69" s="143">
        <v>0.003</v>
      </c>
      <c r="D69" s="82">
        <v>1.531</v>
      </c>
      <c r="E69" s="143">
        <f t="shared" si="9"/>
        <v>0.0007926023778071334</v>
      </c>
      <c r="F69" s="78">
        <f t="shared" si="9"/>
        <v>0.4044914134742404</v>
      </c>
      <c r="G69" s="128"/>
      <c r="H69" s="128"/>
      <c r="I69" s="128"/>
      <c r="J69" s="128"/>
      <c r="K69" s="128"/>
      <c r="L69" s="128"/>
      <c r="M69" s="128"/>
      <c r="N69" s="130"/>
      <c r="O69" s="128"/>
      <c r="P69" s="128"/>
      <c r="Q69" s="126"/>
      <c r="R69" s="125"/>
      <c r="S69" s="129"/>
      <c r="T69" s="129"/>
      <c r="U69" s="129"/>
      <c r="V69" s="131"/>
      <c r="W69" s="125"/>
      <c r="X69" s="52"/>
      <c r="Y69" s="36"/>
    </row>
    <row r="70" spans="2:25" ht="15.75">
      <c r="B70" s="25"/>
      <c r="C70" s="85"/>
      <c r="D70" s="79"/>
      <c r="E70" s="143"/>
      <c r="F70" s="5"/>
      <c r="G70" s="128"/>
      <c r="H70" s="128"/>
      <c r="I70" s="128"/>
      <c r="J70" s="128"/>
      <c r="K70" s="128"/>
      <c r="L70" s="128"/>
      <c r="M70" s="128"/>
      <c r="N70" s="128"/>
      <c r="O70" s="130"/>
      <c r="P70" s="128"/>
      <c r="Q70" s="125"/>
      <c r="R70" s="125"/>
      <c r="S70" s="132"/>
      <c r="T70" s="133"/>
      <c r="U70" s="129"/>
      <c r="V70" s="127"/>
      <c r="W70" s="134"/>
      <c r="X70" s="52"/>
      <c r="Y70" s="37"/>
    </row>
    <row r="71" spans="2:25" ht="15.75" customHeight="1">
      <c r="B71" s="27" t="s">
        <v>25</v>
      </c>
      <c r="C71" s="156" t="s">
        <v>26</v>
      </c>
      <c r="D71" s="157"/>
      <c r="E71" s="156" t="s">
        <v>27</v>
      </c>
      <c r="F71" s="157"/>
      <c r="G71" s="128"/>
      <c r="H71" s="128"/>
      <c r="I71" s="128"/>
      <c r="J71" s="128"/>
      <c r="K71" s="128"/>
      <c r="L71" s="128"/>
      <c r="M71" s="128"/>
      <c r="N71" s="128"/>
      <c r="O71" s="128"/>
      <c r="P71" s="130"/>
      <c r="Q71" s="125"/>
      <c r="R71" s="125"/>
      <c r="S71" s="125"/>
      <c r="T71" s="133"/>
      <c r="U71" s="129"/>
      <c r="V71" s="127"/>
      <c r="W71" s="125"/>
      <c r="X71" s="51"/>
      <c r="Y71" s="37"/>
    </row>
    <row r="72" spans="2:25" s="6" customFormat="1" ht="15">
      <c r="B72" s="25" t="s">
        <v>88</v>
      </c>
      <c r="C72" s="149">
        <v>0.00175</v>
      </c>
      <c r="D72" s="86">
        <v>0.965</v>
      </c>
      <c r="E72" s="149">
        <f>C72/454*100</f>
        <v>0.00038546255506607935</v>
      </c>
      <c r="F72" s="84">
        <f>D72/454*1000</f>
        <v>2.1255506607929515</v>
      </c>
      <c r="G72" s="125"/>
      <c r="H72" s="125"/>
      <c r="I72" s="125"/>
      <c r="J72" s="125"/>
      <c r="K72" s="125"/>
      <c r="L72" s="125"/>
      <c r="M72" s="125"/>
      <c r="N72" s="125"/>
      <c r="O72" s="125"/>
      <c r="P72" s="126"/>
      <c r="Q72" s="125"/>
      <c r="R72" s="125"/>
      <c r="S72" s="125"/>
      <c r="T72" s="125"/>
      <c r="U72" s="129"/>
      <c r="V72" s="127"/>
      <c r="W72" s="127"/>
      <c r="X72" s="59"/>
      <c r="Y72" s="36"/>
    </row>
    <row r="73" spans="2:25" s="6" customFormat="1" ht="16.5" customHeight="1">
      <c r="B73" s="25" t="s">
        <v>92</v>
      </c>
      <c r="C73" s="149">
        <v>0.0005</v>
      </c>
      <c r="D73" s="86">
        <v>1.045</v>
      </c>
      <c r="E73" s="149">
        <f>C73/454*100</f>
        <v>0.00011013215859030836</v>
      </c>
      <c r="F73" s="84">
        <f>D73/454*1000</f>
        <v>2.301762114537445</v>
      </c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6"/>
      <c r="R73" s="125"/>
      <c r="S73" s="125"/>
      <c r="T73" s="125"/>
      <c r="U73" s="129"/>
      <c r="V73" s="127"/>
      <c r="W73" s="127"/>
      <c r="X73" s="59"/>
      <c r="Y73" s="36"/>
    </row>
    <row r="74" spans="2:25" s="6" customFormat="1" ht="15.75">
      <c r="B74" s="25" t="s">
        <v>100</v>
      </c>
      <c r="C74" s="171">
        <v>0.0035</v>
      </c>
      <c r="D74" s="86">
        <v>1.08</v>
      </c>
      <c r="E74" s="171">
        <f>C74/454*100</f>
        <v>0.0007709251101321587</v>
      </c>
      <c r="F74" s="84">
        <f>D74/454*1000</f>
        <v>2.378854625550661</v>
      </c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6"/>
      <c r="S74" s="125"/>
      <c r="T74" s="125"/>
      <c r="U74" s="129"/>
      <c r="V74" s="131"/>
      <c r="W74" s="125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67" t="s">
        <v>26</v>
      </c>
      <c r="D76" s="167"/>
      <c r="E76" s="156" t="s">
        <v>29</v>
      </c>
      <c r="F76" s="157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87</v>
      </c>
      <c r="C77" s="145">
        <v>0.0045</v>
      </c>
      <c r="D77" s="106">
        <v>0.19</v>
      </c>
      <c r="E77" s="145">
        <f aca="true" t="shared" si="10" ref="E77:F79">C77/454*1000000</f>
        <v>9.911894273127752</v>
      </c>
      <c r="F77" s="78">
        <f t="shared" si="10"/>
        <v>418.5022026431718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90</v>
      </c>
      <c r="C78" s="145">
        <v>0.0044</v>
      </c>
      <c r="D78" s="106" t="s">
        <v>81</v>
      </c>
      <c r="E78" s="145">
        <f t="shared" si="10"/>
        <v>9.691629955947137</v>
      </c>
      <c r="F78" s="78" t="s">
        <v>81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96</v>
      </c>
      <c r="C79" s="145">
        <v>0.0036</v>
      </c>
      <c r="D79" s="144" t="s">
        <v>81</v>
      </c>
      <c r="E79" s="145">
        <f t="shared" si="10"/>
        <v>7.929515418502203</v>
      </c>
      <c r="F79" s="78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7"/>
      <c r="D80" s="14"/>
      <c r="E80" s="97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5" t="s">
        <v>81</v>
      </c>
      <c r="E85" s="136">
        <v>1.0454</v>
      </c>
      <c r="F85" s="136">
        <v>0.0086</v>
      </c>
      <c r="G85" s="136">
        <v>1.2261</v>
      </c>
      <c r="H85" s="136">
        <v>0.9752</v>
      </c>
      <c r="I85" s="136">
        <v>0.7394</v>
      </c>
      <c r="J85" s="136">
        <v>0.7206</v>
      </c>
      <c r="K85" s="136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7">
        <v>0.9566</v>
      </c>
      <c r="E86" s="137" t="s">
        <v>81</v>
      </c>
      <c r="F86" s="137">
        <v>0.0082</v>
      </c>
      <c r="G86" s="137">
        <v>1.1729</v>
      </c>
      <c r="H86" s="137">
        <v>0.9329</v>
      </c>
      <c r="I86" s="137">
        <v>0.7073</v>
      </c>
      <c r="J86" s="137">
        <v>0.6893</v>
      </c>
      <c r="K86" s="137">
        <v>0.1233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6">
        <v>116.34</v>
      </c>
      <c r="E87" s="136">
        <v>121.6218</v>
      </c>
      <c r="F87" s="136" t="s">
        <v>81</v>
      </c>
      <c r="G87" s="136">
        <v>142.6445</v>
      </c>
      <c r="H87" s="136">
        <v>113.4582</v>
      </c>
      <c r="I87" s="136">
        <v>86.0248</v>
      </c>
      <c r="J87" s="136">
        <v>83.8346</v>
      </c>
      <c r="K87" s="136">
        <v>14.9983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7">
        <v>0.8156</v>
      </c>
      <c r="E88" s="137">
        <v>0.8526</v>
      </c>
      <c r="F88" s="137">
        <v>0.007</v>
      </c>
      <c r="G88" s="137" t="s">
        <v>81</v>
      </c>
      <c r="H88" s="137">
        <v>0.7954</v>
      </c>
      <c r="I88" s="137">
        <v>0.6031</v>
      </c>
      <c r="J88" s="137">
        <v>0.5877</v>
      </c>
      <c r="K88" s="137">
        <v>0.1051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6">
        <v>1.0254</v>
      </c>
      <c r="E89" s="136">
        <v>1.072</v>
      </c>
      <c r="F89" s="136">
        <v>0.0088</v>
      </c>
      <c r="G89" s="136">
        <v>1.2572</v>
      </c>
      <c r="H89" s="136" t="s">
        <v>81</v>
      </c>
      <c r="I89" s="136">
        <v>0.7582</v>
      </c>
      <c r="J89" s="136">
        <v>0.7389</v>
      </c>
      <c r="K89" s="136">
        <v>0.1322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7">
        <v>1.3524</v>
      </c>
      <c r="E90" s="137">
        <v>1.4138</v>
      </c>
      <c r="F90" s="137">
        <v>0.0116</v>
      </c>
      <c r="G90" s="137">
        <v>1.6582</v>
      </c>
      <c r="H90" s="137">
        <v>1.3189</v>
      </c>
      <c r="I90" s="137" t="s">
        <v>81</v>
      </c>
      <c r="J90" s="137">
        <v>0.9745</v>
      </c>
      <c r="K90" s="137">
        <v>0.1743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6">
        <v>1.3877</v>
      </c>
      <c r="E91" s="136">
        <v>1.4507</v>
      </c>
      <c r="F91" s="136">
        <v>0.0119</v>
      </c>
      <c r="G91" s="136">
        <v>1.7015</v>
      </c>
      <c r="H91" s="136">
        <v>1.3534</v>
      </c>
      <c r="I91" s="136">
        <v>1.0261</v>
      </c>
      <c r="J91" s="136" t="s">
        <v>81</v>
      </c>
      <c r="K91" s="136">
        <v>0.1789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7">
        <v>7.7569</v>
      </c>
      <c r="E92" s="137">
        <v>8.1091</v>
      </c>
      <c r="F92" s="137">
        <v>0.0667</v>
      </c>
      <c r="G92" s="137">
        <v>9.5107</v>
      </c>
      <c r="H92" s="137">
        <v>7.5648</v>
      </c>
      <c r="I92" s="137">
        <v>5.7357</v>
      </c>
      <c r="J92" s="137">
        <v>5.5896</v>
      </c>
      <c r="K92" s="137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9"/>
      <c r="V92" s="91"/>
      <c r="W92" s="89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90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90"/>
      <c r="V94" s="37"/>
      <c r="W94" s="37"/>
      <c r="X94" s="37"/>
    </row>
    <row r="95" spans="2:24" ht="16.5" customHeight="1">
      <c r="B95" s="1" t="s">
        <v>85</v>
      </c>
      <c r="E95" s="29"/>
      <c r="F95" s="107"/>
      <c r="G95" s="108"/>
      <c r="H95" s="108"/>
      <c r="I95" s="107"/>
      <c r="J95" s="107"/>
      <c r="K95" s="109"/>
      <c r="L95" s="109"/>
      <c r="M95" s="110"/>
      <c r="N95" s="110"/>
      <c r="O95" s="64"/>
      <c r="P95" s="64"/>
      <c r="Q95" s="64"/>
      <c r="R95" s="64"/>
      <c r="S95" s="64"/>
      <c r="T95" s="66"/>
      <c r="U95" s="90"/>
      <c r="V95" s="37"/>
      <c r="W95" s="37"/>
      <c r="X95" s="37"/>
    </row>
    <row r="96" spans="2:24" ht="15.75" customHeight="1">
      <c r="B96" s="1" t="s">
        <v>48</v>
      </c>
      <c r="E96" s="29"/>
      <c r="F96" s="111"/>
      <c r="G96" s="112"/>
      <c r="H96" s="113"/>
      <c r="I96" s="107"/>
      <c r="J96" s="107"/>
      <c r="K96" s="114"/>
      <c r="L96" s="114"/>
      <c r="M96" s="115"/>
      <c r="N96" s="116"/>
      <c r="O96" s="90"/>
      <c r="P96" s="90"/>
      <c r="Q96" s="90"/>
      <c r="R96" s="90"/>
      <c r="S96" s="90"/>
      <c r="T96" s="90"/>
      <c r="U96" s="87"/>
      <c r="V96" s="37"/>
      <c r="W96" s="37"/>
      <c r="X96" s="37"/>
    </row>
    <row r="97" spans="2:24" ht="15.75" customHeight="1">
      <c r="B97" s="1" t="s">
        <v>84</v>
      </c>
      <c r="E97" s="29"/>
      <c r="F97" s="111"/>
      <c r="G97" s="112"/>
      <c r="H97" s="113"/>
      <c r="I97" s="107"/>
      <c r="J97" s="107"/>
      <c r="K97" s="114"/>
      <c r="L97" s="114"/>
      <c r="M97" s="115"/>
      <c r="N97" s="116"/>
      <c r="O97" s="90"/>
      <c r="P97" s="90"/>
      <c r="Q97" s="90"/>
      <c r="R97" s="90"/>
      <c r="S97" s="90"/>
      <c r="T97" s="90"/>
      <c r="U97" s="87"/>
      <c r="V97" s="37"/>
      <c r="W97" s="37"/>
      <c r="X97" s="37"/>
    </row>
    <row r="98" spans="2:24" ht="15" customHeight="1">
      <c r="B98" s="1" t="s">
        <v>49</v>
      </c>
      <c r="E98" s="29"/>
      <c r="F98" s="117"/>
      <c r="G98" s="108"/>
      <c r="H98" s="108"/>
      <c r="I98" s="107"/>
      <c r="J98" s="107"/>
      <c r="K98" s="114"/>
      <c r="L98" s="114"/>
      <c r="M98" s="118"/>
      <c r="N98" s="119"/>
      <c r="O98" s="88"/>
      <c r="P98" s="88"/>
      <c r="Q98" s="88"/>
      <c r="R98" s="88"/>
      <c r="S98" s="88"/>
      <c r="T98" s="88"/>
      <c r="U98" s="88"/>
      <c r="V98" s="88"/>
      <c r="W98" s="88"/>
      <c r="X98" s="37"/>
    </row>
    <row r="99" spans="2:24" ht="15">
      <c r="B99" s="1" t="s">
        <v>50</v>
      </c>
      <c r="E99" s="29"/>
      <c r="F99" s="107"/>
      <c r="G99" s="108"/>
      <c r="H99" s="108"/>
      <c r="I99" s="107"/>
      <c r="J99" s="107"/>
      <c r="K99" s="114"/>
      <c r="L99" s="118"/>
      <c r="M99" s="119"/>
      <c r="N99" s="118"/>
      <c r="O99" s="88"/>
      <c r="P99" s="88"/>
      <c r="Q99" s="88"/>
      <c r="R99" s="88"/>
      <c r="S99" s="88"/>
      <c r="T99" s="88"/>
      <c r="U99" s="96"/>
      <c r="V99" s="88"/>
      <c r="W99" s="88"/>
      <c r="X99" s="37"/>
    </row>
    <row r="100" spans="2:24" ht="15">
      <c r="B100" s="1" t="s">
        <v>51</v>
      </c>
      <c r="E100" s="29"/>
      <c r="F100" s="107"/>
      <c r="G100" s="108"/>
      <c r="H100" s="108"/>
      <c r="I100" s="107"/>
      <c r="J100" s="107"/>
      <c r="K100" s="114"/>
      <c r="L100" s="119"/>
      <c r="M100" s="119"/>
      <c r="N100" s="119"/>
      <c r="O100" s="92"/>
      <c r="P100" s="88"/>
      <c r="Q100" s="88"/>
      <c r="R100" s="88"/>
      <c r="S100" s="88"/>
      <c r="T100" s="88"/>
      <c r="U100" s="88"/>
      <c r="V100" s="88"/>
      <c r="W100" s="88"/>
      <c r="X100" s="37"/>
    </row>
    <row r="101" spans="2:24" ht="15">
      <c r="B101" s="1" t="s">
        <v>52</v>
      </c>
      <c r="F101" s="109"/>
      <c r="G101" s="120"/>
      <c r="H101" s="120"/>
      <c r="I101" s="121"/>
      <c r="J101" s="114"/>
      <c r="K101" s="114"/>
      <c r="L101" s="119"/>
      <c r="M101" s="119"/>
      <c r="N101" s="119"/>
      <c r="O101" s="88"/>
      <c r="P101" s="92"/>
      <c r="Q101" s="88"/>
      <c r="R101" s="88"/>
      <c r="S101" s="88"/>
      <c r="T101" s="88"/>
      <c r="U101" s="88"/>
      <c r="V101" s="88"/>
      <c r="W101" s="88"/>
      <c r="X101" s="37"/>
    </row>
    <row r="102" spans="2:24" ht="15">
      <c r="B102" s="1" t="s">
        <v>53</v>
      </c>
      <c r="F102" s="109"/>
      <c r="G102" s="120"/>
      <c r="H102" s="120"/>
      <c r="I102" s="121"/>
      <c r="J102" s="114"/>
      <c r="K102" s="122"/>
      <c r="L102" s="119"/>
      <c r="M102" s="118"/>
      <c r="N102" s="119"/>
      <c r="O102" s="88"/>
      <c r="P102" s="88"/>
      <c r="Q102" s="88"/>
      <c r="R102" s="88"/>
      <c r="S102" s="88"/>
      <c r="T102" s="88"/>
      <c r="U102" s="88"/>
      <c r="V102" s="88"/>
      <c r="W102" s="88"/>
      <c r="X102" s="37"/>
    </row>
    <row r="103" spans="2:24" ht="15">
      <c r="B103" s="1" t="s">
        <v>54</v>
      </c>
      <c r="J103" s="37"/>
      <c r="K103" s="88"/>
      <c r="L103" s="88"/>
      <c r="M103" s="92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37"/>
    </row>
    <row r="104" spans="2:24" ht="15">
      <c r="B104" s="1" t="s">
        <v>55</v>
      </c>
      <c r="J104" s="37"/>
      <c r="K104" s="88"/>
      <c r="L104" s="88"/>
      <c r="M104" s="88"/>
      <c r="N104" s="92"/>
      <c r="O104" s="88"/>
      <c r="P104" s="88"/>
      <c r="Q104" s="88"/>
      <c r="R104" s="88"/>
      <c r="S104" s="88"/>
      <c r="T104" s="88"/>
      <c r="U104" s="88"/>
      <c r="V104" s="92"/>
      <c r="W104" s="88"/>
      <c r="X104" s="37"/>
    </row>
    <row r="105" spans="2:24" ht="15">
      <c r="B105" s="1" t="s">
        <v>56</v>
      </c>
      <c r="J105" s="37"/>
      <c r="K105" s="88"/>
      <c r="L105" s="88"/>
      <c r="M105" s="88"/>
      <c r="N105" s="88"/>
      <c r="O105" s="92"/>
      <c r="P105" s="88"/>
      <c r="Q105" s="88"/>
      <c r="R105" s="88"/>
      <c r="S105" s="88"/>
      <c r="T105" s="88"/>
      <c r="U105" s="88"/>
      <c r="V105" s="88"/>
      <c r="W105" s="92"/>
      <c r="X105" s="37"/>
    </row>
    <row r="106" spans="2:24" ht="15">
      <c r="B106" s="1" t="s">
        <v>57</v>
      </c>
      <c r="J106" s="37"/>
      <c r="K106" s="88"/>
      <c r="L106" s="88"/>
      <c r="M106" s="88"/>
      <c r="N106" s="88"/>
      <c r="O106" s="88"/>
      <c r="P106" s="92"/>
      <c r="Q106" s="88"/>
      <c r="R106" s="88"/>
      <c r="S106" s="88"/>
      <c r="T106" s="88"/>
      <c r="U106" s="88"/>
      <c r="V106" s="37"/>
      <c r="W106" s="37"/>
      <c r="X106" s="37"/>
    </row>
    <row r="107" spans="2:24" ht="15">
      <c r="B107" s="1" t="s">
        <v>58</v>
      </c>
      <c r="J107" s="37"/>
      <c r="K107" s="88"/>
      <c r="L107" s="88"/>
      <c r="M107" s="88"/>
      <c r="N107" s="88"/>
      <c r="O107" s="88"/>
      <c r="P107" s="88"/>
      <c r="Q107" s="92"/>
      <c r="R107" s="88"/>
      <c r="S107" s="88"/>
      <c r="T107" s="88"/>
      <c r="U107" s="93"/>
      <c r="V107" s="37"/>
      <c r="W107" s="37"/>
      <c r="X107" s="37"/>
    </row>
    <row r="108" spans="2:24" ht="15">
      <c r="B108" s="1" t="s">
        <v>59</v>
      </c>
      <c r="J108" s="37"/>
      <c r="K108" s="88"/>
      <c r="L108" s="88"/>
      <c r="M108" s="88"/>
      <c r="N108" s="88"/>
      <c r="O108" s="88"/>
      <c r="P108" s="88"/>
      <c r="Q108" s="88"/>
      <c r="R108" s="92"/>
      <c r="S108" s="88"/>
      <c r="T108" s="88"/>
      <c r="U108" s="37"/>
      <c r="V108" s="37"/>
      <c r="W108" s="37"/>
      <c r="X108" s="37"/>
    </row>
    <row r="109" spans="2:23" ht="15">
      <c r="B109" s="1" t="s">
        <v>60</v>
      </c>
      <c r="J109" s="37"/>
      <c r="K109" s="88"/>
      <c r="L109" s="88"/>
      <c r="M109" s="88"/>
      <c r="N109" s="88"/>
      <c r="O109" s="88"/>
      <c r="P109" s="88"/>
      <c r="Q109" s="88"/>
      <c r="R109" s="88"/>
      <c r="S109" s="92"/>
      <c r="T109" s="88"/>
      <c r="U109" s="37"/>
      <c r="V109" s="37"/>
      <c r="W109" s="37"/>
    </row>
    <row r="110" spans="2:23" ht="15">
      <c r="B110" s="1" t="s">
        <v>61</v>
      </c>
      <c r="J110" s="37"/>
      <c r="K110" s="37"/>
      <c r="L110" s="88"/>
      <c r="M110" s="88"/>
      <c r="N110" s="88"/>
      <c r="O110" s="88"/>
      <c r="P110" s="88"/>
      <c r="Q110" s="88"/>
      <c r="R110" s="88"/>
      <c r="S110" s="88"/>
      <c r="T110" s="92"/>
      <c r="U110" s="37"/>
      <c r="V110" s="37"/>
      <c r="W110" s="37"/>
    </row>
    <row r="111" spans="2:23" ht="15">
      <c r="B111" s="1" t="s">
        <v>62</v>
      </c>
      <c r="J111" s="37"/>
      <c r="K111" s="37"/>
      <c r="L111" s="88"/>
      <c r="M111" s="88"/>
      <c r="N111" s="88"/>
      <c r="O111" s="92"/>
      <c r="P111" s="88"/>
      <c r="Q111" s="88"/>
      <c r="R111" s="88"/>
      <c r="S111" s="88"/>
      <c r="T111" s="88"/>
      <c r="U111" s="37"/>
      <c r="V111" s="37"/>
      <c r="W111" s="37"/>
    </row>
    <row r="112" spans="2:22" ht="15">
      <c r="B112" s="1"/>
      <c r="J112" s="37"/>
      <c r="K112" s="37"/>
      <c r="L112" s="88"/>
      <c r="M112" s="88"/>
      <c r="N112" s="88"/>
      <c r="O112" s="88"/>
      <c r="P112" s="92"/>
      <c r="Q112" s="88"/>
      <c r="R112" s="88"/>
      <c r="S112" s="88"/>
      <c r="T112" s="88"/>
      <c r="U112" s="37"/>
      <c r="V112" s="37"/>
    </row>
    <row r="113" spans="10:22" ht="15">
      <c r="J113" s="37"/>
      <c r="K113" s="37"/>
      <c r="L113" s="88"/>
      <c r="M113" s="88"/>
      <c r="N113" s="88"/>
      <c r="O113" s="88"/>
      <c r="P113" s="88"/>
      <c r="Q113" s="92"/>
      <c r="R113" s="88"/>
      <c r="S113" s="88"/>
      <c r="T113" s="88"/>
      <c r="U113" s="37"/>
      <c r="V113" s="37"/>
    </row>
    <row r="114" spans="2:22" ht="15" customHeight="1">
      <c r="B114" s="166" t="s">
        <v>63</v>
      </c>
      <c r="C114" s="166"/>
      <c r="D114" s="166"/>
      <c r="E114" s="166"/>
      <c r="F114" s="166"/>
      <c r="J114" s="37"/>
      <c r="K114" s="37"/>
      <c r="L114" s="37"/>
      <c r="M114" s="88"/>
      <c r="N114" s="88"/>
      <c r="O114" s="88"/>
      <c r="P114" s="88"/>
      <c r="Q114" s="88"/>
      <c r="R114" s="92"/>
      <c r="S114" s="88"/>
      <c r="T114" s="88"/>
      <c r="U114" s="37"/>
      <c r="V114" s="37"/>
    </row>
    <row r="115" spans="2:22" ht="15">
      <c r="B115" s="150" t="s">
        <v>64</v>
      </c>
      <c r="C115" s="150"/>
      <c r="D115" s="150"/>
      <c r="E115" s="150"/>
      <c r="F115" s="150"/>
      <c r="J115" s="37"/>
      <c r="K115" s="37"/>
      <c r="L115" s="37"/>
      <c r="M115" s="88"/>
      <c r="N115" s="88"/>
      <c r="O115" s="88"/>
      <c r="P115" s="88"/>
      <c r="Q115" s="88"/>
      <c r="R115" s="88"/>
      <c r="S115" s="92"/>
      <c r="T115" s="88"/>
      <c r="U115" s="37"/>
      <c r="V115" s="37"/>
    </row>
    <row r="116" spans="2:22" ht="78" customHeight="1">
      <c r="B116" s="150" t="s">
        <v>65</v>
      </c>
      <c r="C116" s="150"/>
      <c r="D116" s="150"/>
      <c r="E116" s="150"/>
      <c r="F116" s="150"/>
      <c r="J116" s="37"/>
      <c r="K116" s="37"/>
      <c r="L116" s="37"/>
      <c r="M116" s="88"/>
      <c r="N116" s="88"/>
      <c r="O116" s="88"/>
      <c r="P116" s="88"/>
      <c r="Q116" s="88"/>
      <c r="R116" s="88"/>
      <c r="S116" s="88"/>
      <c r="T116" s="92"/>
      <c r="U116" s="37"/>
      <c r="V116" s="37"/>
    </row>
    <row r="117" spans="2:21" ht="15">
      <c r="B117" s="150" t="s">
        <v>66</v>
      </c>
      <c r="C117" s="150"/>
      <c r="D117" s="150"/>
      <c r="E117" s="150"/>
      <c r="F117" s="150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0" t="s">
        <v>67</v>
      </c>
      <c r="C118" s="150"/>
      <c r="D118" s="150"/>
      <c r="E118" s="150"/>
      <c r="F118" s="150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0" t="s">
        <v>68</v>
      </c>
      <c r="C119" s="150"/>
      <c r="D119" s="150"/>
      <c r="E119" s="150"/>
      <c r="F119" s="150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0" t="s">
        <v>69</v>
      </c>
      <c r="C120" s="150"/>
      <c r="D120" s="150"/>
      <c r="E120" s="150"/>
      <c r="F120" s="150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2" t="s">
        <v>70</v>
      </c>
      <c r="C121" s="162"/>
      <c r="D121" s="162"/>
      <c r="E121" s="162"/>
      <c r="F121" s="162"/>
    </row>
    <row r="123" spans="2:6" ht="15.75">
      <c r="B123" s="35" t="s">
        <v>71</v>
      </c>
      <c r="C123" s="153"/>
      <c r="D123" s="154"/>
      <c r="E123" s="154"/>
      <c r="F123" s="155"/>
    </row>
    <row r="124" spans="2:6" ht="30.75" customHeight="1">
      <c r="B124" s="35" t="s">
        <v>72</v>
      </c>
      <c r="C124" s="152" t="s">
        <v>73</v>
      </c>
      <c r="D124" s="152"/>
      <c r="E124" s="153" t="s">
        <v>74</v>
      </c>
      <c r="F124" s="155"/>
    </row>
    <row r="125" spans="2:6" ht="30.75" customHeight="1">
      <c r="B125" s="35" t="s">
        <v>75</v>
      </c>
      <c r="C125" s="152" t="s">
        <v>76</v>
      </c>
      <c r="D125" s="152"/>
      <c r="E125" s="153" t="s">
        <v>77</v>
      </c>
      <c r="F125" s="155"/>
    </row>
    <row r="126" spans="2:6" ht="15" customHeight="1">
      <c r="B126" s="151" t="s">
        <v>78</v>
      </c>
      <c r="C126" s="152" t="s">
        <v>79</v>
      </c>
      <c r="D126" s="152"/>
      <c r="E126" s="158" t="s">
        <v>80</v>
      </c>
      <c r="F126" s="159"/>
    </row>
    <row r="127" spans="2:6" ht="15" customHeight="1">
      <c r="B127" s="151"/>
      <c r="C127" s="152"/>
      <c r="D127" s="152"/>
      <c r="E127" s="160"/>
      <c r="F127" s="161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2016-12-29T07:56:44Z</dcterms:modified>
  <cp:category/>
  <cp:version/>
  <cp:contentType/>
  <cp:contentStatus/>
</cp:coreProperties>
</file>