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<sst xmlns="http://schemas.openxmlformats.org/spreadsheetml/2006/main" count="172" uniqueCount="104">
  <si>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</si>
  <si>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</si>
  <si>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</si>
  <si>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</si>
  <si>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</si>
  <si>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</si>
  <si>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</si>
  <si>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</si>
  <si>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</si>
  <si>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</si>
  <si>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</si>
  <si>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</si>
  <si>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</si>
  <si>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</si>
  <si>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</si>
  <si>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</si>
  <si>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</si>
  <si>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</si>
  <si>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</si>
  <si>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</si>
  <si>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</si>
  <si>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</si>
  <si>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</si>
  <si>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</si>
  <si>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</si>
  <si>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</si>
  <si>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</si>
  <si>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</si>
  <si>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</si>
  <si>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</si>
  <si>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</si>
  <si>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</si>
  <si>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</si>
  <si>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</si>
  <si>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</si>
  <si>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</si>
  <si>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</si>
  <si>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</si>
  <si>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</si>
  <si>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</si>
  <si>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</si>
  <si>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</si>
  <si>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</si>
  <si>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</si>
  <si>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</si>
  <si>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</si>
  <si>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</si>
  <si>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</si>
  <si>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</si>
  <si>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</si>
  <si>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</si>
  <si>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</si>
  <si>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</si>
  <si>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</si>
  <si>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</si>
  <si>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</si>
  <si>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</si>
  <si>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</si>
  <si>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</si>
  <si>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</si>
  <si>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</si>
  <si>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</si>
  <si>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</si>
  <si>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</si>
  <si>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</si>
  <si>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</si>
  <si>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</si>
  <si>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</si>
  <si>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</si>
  <si>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</si>
  <si>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</si>
  <si>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</si>
  <si>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</si>
  <si>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</si>
  <si>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</si>
  <si>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</si>
  <si>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</si>
  <si>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</si>
  <si>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-Липень'20</t>
  </si>
  <si>
    <t>Euronext -Серпень '20 (€/МT)</t>
  </si>
  <si>
    <t>Euronext - Вересень'20 (€/МT)</t>
  </si>
  <si>
    <t>CME - Липень'20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</si>
  <si>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</si>
  <si>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</si>
  <si>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</si>
  <si>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</si>
  <si>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</si>
  <si>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</si>
  <si>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</si>
  <si>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</si>
  <si>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</si>
  <si>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</si>
  <si>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</si>
  <si>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</si>
  <si>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</si>
  <si>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</si>
  <si>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</si>
  <si>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</si>
  <si>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</si>
  <si>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</si>
  <si>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</si>
  <si>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</si>
  <si>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</si>
  <si>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 xml:space="preserve">                     27 травня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</si>
</sst>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6"/>
      <c r="C4" s="147" t="s">
        <v>103</v>
      </c>
      <c r="D4" s="148"/>
      <c r="E4" s="148"/>
      <c r="F4" s="14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81</v>
      </c>
      <c r="C7" s="130">
        <v>0.014</v>
      </c>
      <c r="D7" s="13">
        <v>3.204</v>
      </c>
      <c r="E7" s="130">
        <f aca="true" t="shared" si="0" ref="E7:F9">C7*39.3683</f>
        <v>0.5511562</v>
      </c>
      <c r="F7" s="12">
        <f t="shared" si="0"/>
        <v>126.1360332</v>
      </c>
    </row>
    <row r="8" spans="2:6" s="5" customFormat="1" ht="15">
      <c r="B8" s="23" t="s">
        <v>89</v>
      </c>
      <c r="C8" s="130">
        <v>0.012</v>
      </c>
      <c r="D8" s="13">
        <v>3.25</v>
      </c>
      <c r="E8" s="130">
        <f t="shared" si="0"/>
        <v>0.4724196</v>
      </c>
      <c r="F8" s="12">
        <f t="shared" si="0"/>
        <v>127.946975</v>
      </c>
    </row>
    <row r="9" spans="2:17" s="5" customFormat="1" ht="15">
      <c r="B9" s="23" t="s">
        <v>101</v>
      </c>
      <c r="C9" s="130">
        <v>0.004</v>
      </c>
      <c r="D9" s="13">
        <v>3.342</v>
      </c>
      <c r="E9" s="130">
        <f t="shared" si="0"/>
        <v>0.1574732</v>
      </c>
      <c r="F9" s="12">
        <f t="shared" si="0"/>
        <v>131.5688586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8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59" t="s">
        <v>95</v>
      </c>
      <c r="D11" s="160"/>
      <c r="E11" s="159" t="s">
        <v>6</v>
      </c>
      <c r="F11" s="16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96</v>
      </c>
      <c r="C12" s="140">
        <v>200</v>
      </c>
      <c r="D12" s="84">
        <v>19100</v>
      </c>
      <c r="E12" s="134">
        <f>C12/$D$86</f>
        <v>220.07042253521126</v>
      </c>
      <c r="F12" s="68">
        <f>D12/$D$87</f>
        <v>177.22928458754757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97</v>
      </c>
      <c r="C13" s="122">
        <v>0</v>
      </c>
      <c r="D13" s="84">
        <v>19760</v>
      </c>
      <c r="E13" s="125">
        <f>C13/$D$86</f>
        <v>0</v>
      </c>
      <c r="F13" s="68">
        <f>D13/$D$87</f>
        <v>183.3534378769602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98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7"/>
      <c r="D15" s="6"/>
      <c r="E15" s="137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82</v>
      </c>
      <c r="C17" s="134">
        <v>0.45</v>
      </c>
      <c r="D17" s="68">
        <v>167.5</v>
      </c>
      <c r="E17" s="134">
        <f aca="true" t="shared" si="1" ref="E17:F19">C17/$D$86</f>
        <v>0.4951584507042253</v>
      </c>
      <c r="F17" s="68">
        <f t="shared" si="1"/>
        <v>184.30897887323943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83</v>
      </c>
      <c r="C18" s="125">
        <v>0</v>
      </c>
      <c r="D18" s="12">
        <v>170</v>
      </c>
      <c r="E18" s="125">
        <f t="shared" si="1"/>
        <v>0</v>
      </c>
      <c r="F18" s="68">
        <f t="shared" si="1"/>
        <v>187.05985915492957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84</v>
      </c>
      <c r="C19" s="123">
        <v>0.3</v>
      </c>
      <c r="D19" s="12">
        <v>165.75</v>
      </c>
      <c r="E19" s="123">
        <f t="shared" si="1"/>
        <v>0.3301056338028169</v>
      </c>
      <c r="F19" s="68">
        <f t="shared" si="1"/>
        <v>182.38336267605632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9" t="s">
        <v>5</v>
      </c>
      <c r="D21" s="160"/>
      <c r="E21" s="146" t="s">
        <v>6</v>
      </c>
      <c r="F21" s="14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0.022</v>
      </c>
      <c r="D22" s="13">
        <v>5.044</v>
      </c>
      <c r="E22" s="110">
        <f aca="true" t="shared" si="2" ref="E22:F24">C22*36.7437</f>
        <v>0.8083613999999999</v>
      </c>
      <c r="F22" s="12">
        <f t="shared" si="2"/>
        <v>185.33522279999997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10">
        <v>0.024</v>
      </c>
      <c r="D23" s="13">
        <v>5.082</v>
      </c>
      <c r="E23" s="110">
        <f t="shared" si="2"/>
        <v>0.8818488</v>
      </c>
      <c r="F23" s="12">
        <f t="shared" si="2"/>
        <v>186.73148339999997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0.024</v>
      </c>
      <c r="D24" s="72">
        <v>5.172</v>
      </c>
      <c r="E24" s="110">
        <f t="shared" si="2"/>
        <v>0.8818488</v>
      </c>
      <c r="F24" s="12">
        <f t="shared" si="2"/>
        <v>190.03841639999996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6" t="s">
        <v>9</v>
      </c>
      <c r="D26" s="146"/>
      <c r="E26" s="159" t="s">
        <v>10</v>
      </c>
      <c r="F26" s="160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0.8</v>
      </c>
      <c r="D27" s="68">
        <v>186.25</v>
      </c>
      <c r="E27" s="141">
        <f aca="true" t="shared" si="3" ref="E27:F29">C27/$D$86</f>
        <v>0.8802816901408451</v>
      </c>
      <c r="F27" s="68">
        <f t="shared" si="3"/>
        <v>204.9405809859155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88</v>
      </c>
      <c r="C28" s="110">
        <v>0.66</v>
      </c>
      <c r="D28" s="12">
        <v>188.75</v>
      </c>
      <c r="E28" s="141">
        <f t="shared" si="3"/>
        <v>0.7262323943661971</v>
      </c>
      <c r="F28" s="68">
        <f t="shared" si="3"/>
        <v>207.69146126760563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100</v>
      </c>
      <c r="C29" s="110">
        <v>0.78</v>
      </c>
      <c r="D29" s="12">
        <v>190.5</v>
      </c>
      <c r="E29" s="141">
        <f t="shared" si="3"/>
        <v>0.8582746478873239</v>
      </c>
      <c r="F29" s="68">
        <f t="shared" si="3"/>
        <v>209.6170774647887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6" t="s">
        <v>12</v>
      </c>
      <c r="D31" s="146"/>
      <c r="E31" s="146" t="s">
        <v>10</v>
      </c>
      <c r="F31" s="1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4">
        <v>0.07</v>
      </c>
      <c r="D32" s="12">
        <v>375.25</v>
      </c>
      <c r="E32" s="134">
        <f aca="true" t="shared" si="4" ref="E32:F34">C32/$D$86</f>
        <v>0.07702464788732395</v>
      </c>
      <c r="F32" s="68">
        <f t="shared" si="4"/>
        <v>412.9071302816901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4">
        <v>0.2</v>
      </c>
      <c r="D33" s="12">
        <v>379</v>
      </c>
      <c r="E33" s="134">
        <f t="shared" si="4"/>
        <v>0.22007042253521128</v>
      </c>
      <c r="F33" s="68">
        <f t="shared" si="4"/>
        <v>417.03345070422534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4">
        <v>0.07</v>
      </c>
      <c r="D34" s="12">
        <v>379.75</v>
      </c>
      <c r="E34" s="134">
        <f t="shared" si="4"/>
        <v>0.07702464788732395</v>
      </c>
      <c r="F34" s="68">
        <f t="shared" si="4"/>
        <v>417.85871478873236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4" t="s">
        <v>5</v>
      </c>
      <c r="D36" s="145"/>
      <c r="E36" s="144" t="s">
        <v>6</v>
      </c>
      <c r="F36" s="14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0.036</v>
      </c>
      <c r="D37" s="72">
        <v>3.274</v>
      </c>
      <c r="E37" s="110">
        <f aca="true" t="shared" si="5" ref="E37:F39">C37*58.0164</f>
        <v>2.0885903999999997</v>
      </c>
      <c r="F37" s="68">
        <f t="shared" si="5"/>
        <v>189.9456936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10">
        <v>0.034</v>
      </c>
      <c r="D38" s="72">
        <v>2.88</v>
      </c>
      <c r="E38" s="110">
        <f t="shared" si="5"/>
        <v>1.9725576</v>
      </c>
      <c r="F38" s="68">
        <f t="shared" si="5"/>
        <v>167.087232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101</v>
      </c>
      <c r="C39" s="110">
        <v>0.034</v>
      </c>
      <c r="D39" s="72">
        <v>2.76</v>
      </c>
      <c r="E39" s="110">
        <f t="shared" si="5"/>
        <v>1.9725576</v>
      </c>
      <c r="F39" s="68">
        <f t="shared" si="5"/>
        <v>160.125264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4" t="s">
        <v>5</v>
      </c>
      <c r="D41" s="145"/>
      <c r="E41" s="144" t="s">
        <v>6</v>
      </c>
      <c r="F41" s="1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0">
        <v>0.014</v>
      </c>
      <c r="D42" s="72">
        <v>8.486</v>
      </c>
      <c r="E42" s="130">
        <f>C42*36.7437</f>
        <v>0.5144118</v>
      </c>
      <c r="F42" s="68">
        <f aca="true" t="shared" si="6" ref="E42:F44">D42*36.7437</f>
        <v>311.8070382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90</v>
      </c>
      <c r="C43" s="130">
        <v>0.014</v>
      </c>
      <c r="D43" s="72">
        <v>8.504</v>
      </c>
      <c r="E43" s="130">
        <f t="shared" si="6"/>
        <v>0.5144118</v>
      </c>
      <c r="F43" s="68">
        <f t="shared" si="6"/>
        <v>312.4684248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89</v>
      </c>
      <c r="C44" s="130">
        <v>0.006</v>
      </c>
      <c r="D44" s="72">
        <v>8.504</v>
      </c>
      <c r="E44" s="130">
        <f t="shared" si="6"/>
        <v>0.2204622</v>
      </c>
      <c r="F44" s="68">
        <f t="shared" si="6"/>
        <v>312.4684248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6" t="s">
        <v>73</v>
      </c>
      <c r="D46" s="146"/>
      <c r="E46" s="159" t="s">
        <v>6</v>
      </c>
      <c r="F46" s="160"/>
      <c r="G46" s="22"/>
      <c r="H46" s="22"/>
      <c r="I46" s="22"/>
      <c r="K46" s="22"/>
      <c r="L46" s="22"/>
      <c r="M46" s="22"/>
    </row>
    <row r="47" spans="2:13" s="5" customFormat="1" ht="15">
      <c r="B47" s="23" t="s">
        <v>85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99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5"/>
    </row>
    <row r="52" spans="2:19" s="21" customFormat="1" ht="15">
      <c r="B52" s="23" t="s">
        <v>81</v>
      </c>
      <c r="C52" s="139">
        <v>1.9</v>
      </c>
      <c r="D52" s="73">
        <v>282.5</v>
      </c>
      <c r="E52" s="110">
        <f>C52*1.1023</f>
        <v>2.09437</v>
      </c>
      <c r="F52" s="73">
        <f aca="true" t="shared" si="7" ref="E52:F54">D52*1.1023</f>
        <v>311.39975000000004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90</v>
      </c>
      <c r="C53" s="139">
        <v>1.6</v>
      </c>
      <c r="D53" s="73">
        <v>284.8</v>
      </c>
      <c r="E53" s="110">
        <f t="shared" si="7"/>
        <v>1.7636800000000001</v>
      </c>
      <c r="F53" s="73">
        <f t="shared" si="7"/>
        <v>313.93504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89</v>
      </c>
      <c r="C54" s="139">
        <v>1.2</v>
      </c>
      <c r="D54" s="73">
        <v>287.1</v>
      </c>
      <c r="E54" s="110">
        <f>C54*1.1023</f>
        <v>1.32276</v>
      </c>
      <c r="F54" s="73">
        <f t="shared" si="7"/>
        <v>316.47033000000005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23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4" t="s">
        <v>18</v>
      </c>
      <c r="D56" s="145"/>
      <c r="E56" s="144" t="s">
        <v>19</v>
      </c>
      <c r="F56" s="14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0">
        <v>0.33</v>
      </c>
      <c r="D57" s="68">
        <v>27.59</v>
      </c>
      <c r="E57" s="134">
        <f aca="true" t="shared" si="8" ref="E57:F59">C57/454*1000</f>
        <v>0.7268722466960352</v>
      </c>
      <c r="F57" s="68">
        <f t="shared" si="8"/>
        <v>60.770925110132154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90</v>
      </c>
      <c r="C58" s="130">
        <v>0.34</v>
      </c>
      <c r="D58" s="68">
        <v>27.76</v>
      </c>
      <c r="E58" s="134">
        <f t="shared" si="8"/>
        <v>0.748898678414097</v>
      </c>
      <c r="F58" s="68">
        <f t="shared" si="8"/>
        <v>61.14537444933921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89</v>
      </c>
      <c r="C59" s="130">
        <v>0.34</v>
      </c>
      <c r="D59" s="68">
        <v>27.93</v>
      </c>
      <c r="E59" s="134">
        <f t="shared" si="8"/>
        <v>0.748898678414097</v>
      </c>
      <c r="F59" s="68">
        <f t="shared" si="8"/>
        <v>61.519823788546255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4" t="s">
        <v>21</v>
      </c>
      <c r="D61" s="145"/>
      <c r="E61" s="144" t="s">
        <v>6</v>
      </c>
      <c r="F61" s="14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0">
        <v>0.12</v>
      </c>
      <c r="D62" s="72">
        <v>16.35</v>
      </c>
      <c r="E62" s="130">
        <f aca="true" t="shared" si="9" ref="E62:F64">C62*22.026</f>
        <v>2.6431199999999997</v>
      </c>
      <c r="F62" s="68">
        <f t="shared" si="9"/>
        <v>360.12510000000003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30">
        <v>0.075</v>
      </c>
      <c r="D63" s="72">
        <v>12.125</v>
      </c>
      <c r="E63" s="130">
        <f t="shared" si="9"/>
        <v>1.65195</v>
      </c>
      <c r="F63" s="68">
        <f t="shared" si="9"/>
        <v>267.06525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102</v>
      </c>
      <c r="C64" s="130">
        <v>0.1</v>
      </c>
      <c r="D64" s="72">
        <v>11.76</v>
      </c>
      <c r="E64" s="130">
        <f t="shared" si="9"/>
        <v>2.2026</v>
      </c>
      <c r="F64" s="68">
        <f t="shared" si="9"/>
        <v>259.02576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4" t="s">
        <v>76</v>
      </c>
      <c r="D66" s="145"/>
      <c r="E66" s="144" t="s">
        <v>23</v>
      </c>
      <c r="F66" s="14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91</v>
      </c>
      <c r="C67" s="110">
        <v>0.015</v>
      </c>
      <c r="D67" s="72">
        <v>1.15</v>
      </c>
      <c r="E67" s="110">
        <f aca="true" t="shared" si="10" ref="E67:F69">C67/3.785</f>
        <v>0.003963011889035667</v>
      </c>
      <c r="F67" s="68">
        <f t="shared" si="10"/>
        <v>0.30383091149273445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10">
        <v>0.015</v>
      </c>
      <c r="D68" s="72">
        <v>1.116</v>
      </c>
      <c r="E68" s="110">
        <f t="shared" si="10"/>
        <v>0.003963011889035667</v>
      </c>
      <c r="F68" s="68">
        <f t="shared" si="10"/>
        <v>0.29484808454425365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94</v>
      </c>
      <c r="C69" s="110">
        <v>0.015</v>
      </c>
      <c r="D69" s="72" t="s">
        <v>72</v>
      </c>
      <c r="E69" s="110">
        <f t="shared" si="10"/>
        <v>0.003963011889035667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4" t="s">
        <v>25</v>
      </c>
      <c r="D71" s="145"/>
      <c r="E71" s="144" t="s">
        <v>26</v>
      </c>
      <c r="F71" s="14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42">
        <v>0</v>
      </c>
      <c r="D72" s="118">
        <v>0.85</v>
      </c>
      <c r="E72" s="142">
        <f>C72/454*100</f>
        <v>0</v>
      </c>
      <c r="F72" s="74">
        <f>D72/454*1000</f>
        <v>1.8722466960352422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91</v>
      </c>
      <c r="C73" s="135">
        <v>0.0055</v>
      </c>
      <c r="D73" s="118">
        <v>0.9875</v>
      </c>
      <c r="E73" s="135">
        <f>C73/454*100</f>
        <v>0.001211453744493392</v>
      </c>
      <c r="F73" s="74">
        <f>D73/454*1000</f>
        <v>2.1751101321585904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35">
        <v>0.00525</v>
      </c>
      <c r="D74" s="118">
        <v>1.058</v>
      </c>
      <c r="E74" s="135">
        <f>C74/454*100</f>
        <v>0.001156387665198238</v>
      </c>
      <c r="F74" s="74">
        <f>D74/454*1000</f>
        <v>2.3303964757709252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5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2" t="s">
        <v>25</v>
      </c>
      <c r="D76" s="162"/>
      <c r="E76" s="144" t="s">
        <v>28</v>
      </c>
      <c r="F76" s="14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7">
        <v>0.0025</v>
      </c>
      <c r="D77" s="119">
        <v>0.1082</v>
      </c>
      <c r="E77" s="127">
        <f>C77/454*1000000</f>
        <v>5.506607929515419</v>
      </c>
      <c r="F77" s="68">
        <f>D77/454*1000000</f>
        <v>238.32599118942733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87</v>
      </c>
      <c r="C78" s="127">
        <v>0.0016</v>
      </c>
      <c r="D78" s="119" t="s">
        <v>72</v>
      </c>
      <c r="E78" s="127">
        <f>C78/454*1000000</f>
        <v>3.524229074889868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93</v>
      </c>
      <c r="C79" s="127">
        <v>0.0011</v>
      </c>
      <c r="D79" s="119" t="s">
        <v>72</v>
      </c>
      <c r="E79" s="127">
        <f>C79/454*1000000</f>
        <v>2.4229074889867843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1.1004</v>
      </c>
      <c r="F85" s="129">
        <v>0.0093</v>
      </c>
      <c r="G85" s="129">
        <v>1.2249</v>
      </c>
      <c r="H85" s="129">
        <v>1.0306</v>
      </c>
      <c r="I85" s="129">
        <v>0.7267</v>
      </c>
      <c r="J85" s="129">
        <v>0.6618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0.9088</v>
      </c>
      <c r="E86" s="129" t="s">
        <v>72</v>
      </c>
      <c r="F86" s="129">
        <v>0.0084</v>
      </c>
      <c r="G86" s="129">
        <v>1.1131</v>
      </c>
      <c r="H86" s="129">
        <v>0.9366</v>
      </c>
      <c r="I86" s="129">
        <v>0.6604</v>
      </c>
      <c r="J86" s="129">
        <v>0.6014</v>
      </c>
      <c r="K86" s="129">
        <v>0.1172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107.77</v>
      </c>
      <c r="E87" s="129">
        <v>118.5901</v>
      </c>
      <c r="F87" s="129" t="s">
        <v>72</v>
      </c>
      <c r="G87" s="129">
        <v>132.0075</v>
      </c>
      <c r="H87" s="129">
        <v>111.0687</v>
      </c>
      <c r="I87" s="129">
        <v>78.3155</v>
      </c>
      <c r="J87" s="129">
        <v>71.3222</v>
      </c>
      <c r="K87" s="129">
        <v>13.8999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0.8164</v>
      </c>
      <c r="E88" s="129">
        <v>0.8984</v>
      </c>
      <c r="F88" s="129">
        <v>0.0076</v>
      </c>
      <c r="G88" s="129" t="s">
        <v>72</v>
      </c>
      <c r="H88" s="129">
        <v>0.8414</v>
      </c>
      <c r="I88" s="129">
        <v>0.5933</v>
      </c>
      <c r="J88" s="129">
        <v>0.5403</v>
      </c>
      <c r="K88" s="129">
        <v>0.1053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0.9703</v>
      </c>
      <c r="E89" s="129">
        <v>1.0677</v>
      </c>
      <c r="F89" s="129">
        <v>0.009</v>
      </c>
      <c r="G89" s="129">
        <v>1.1885</v>
      </c>
      <c r="H89" s="129" t="s">
        <v>72</v>
      </c>
      <c r="I89" s="129">
        <v>0.7051</v>
      </c>
      <c r="J89" s="129">
        <v>0.6421</v>
      </c>
      <c r="K89" s="129">
        <v>0.1251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1.3761</v>
      </c>
      <c r="E90" s="129">
        <v>1.5143</v>
      </c>
      <c r="F90" s="129">
        <v>0.0128</v>
      </c>
      <c r="G90" s="129">
        <v>1.6856</v>
      </c>
      <c r="H90" s="129">
        <v>1.4182</v>
      </c>
      <c r="I90" s="129" t="s">
        <v>72</v>
      </c>
      <c r="J90" s="129">
        <v>0.9107</v>
      </c>
      <c r="K90" s="129">
        <v>0.1775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1.511</v>
      </c>
      <c r="E91" s="129">
        <v>1.6627</v>
      </c>
      <c r="F91" s="129">
        <v>0.014</v>
      </c>
      <c r="G91" s="129">
        <v>1.8509</v>
      </c>
      <c r="H91" s="129">
        <v>1.5573</v>
      </c>
      <c r="I91" s="129">
        <v>1.0981</v>
      </c>
      <c r="J91" s="129" t="s">
        <v>72</v>
      </c>
      <c r="K91" s="129">
        <v>0.1949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7.7533</v>
      </c>
      <c r="E92" s="129">
        <v>8.5317</v>
      </c>
      <c r="F92" s="129">
        <v>0.0719</v>
      </c>
      <c r="G92" s="129">
        <v>9.497</v>
      </c>
      <c r="H92" s="129">
        <v>7.9906</v>
      </c>
      <c r="I92" s="129">
        <v>5.6343</v>
      </c>
      <c r="J92" s="129">
        <v>5.1311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0.9087604507451835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1" t="s">
        <v>54</v>
      </c>
      <c r="C114" s="161"/>
      <c r="D114" s="161"/>
      <c r="E114" s="161"/>
      <c r="F114" s="161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3" t="s">
        <v>55</v>
      </c>
      <c r="C115" s="143"/>
      <c r="D115" s="143"/>
      <c r="E115" s="143"/>
      <c r="F115" s="143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3" t="s">
        <v>56</v>
      </c>
      <c r="C116" s="143"/>
      <c r="D116" s="143"/>
      <c r="E116" s="143"/>
      <c r="F116" s="143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3" t="s">
        <v>57</v>
      </c>
      <c r="C117" s="143"/>
      <c r="D117" s="143"/>
      <c r="E117" s="143"/>
      <c r="F117" s="143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3" t="s">
        <v>58</v>
      </c>
      <c r="C118" s="143"/>
      <c r="D118" s="143"/>
      <c r="E118" s="143"/>
      <c r="F118" s="143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3" t="s">
        <v>59</v>
      </c>
      <c r="C119" s="143"/>
      <c r="D119" s="143"/>
      <c r="E119" s="143"/>
      <c r="F119" s="143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3" t="s">
        <v>60</v>
      </c>
      <c r="C120" s="143"/>
      <c r="D120" s="143"/>
      <c r="E120" s="143"/>
      <c r="F120" s="143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3" t="s">
        <v>61</v>
      </c>
      <c r="C121" s="163"/>
      <c r="D121" s="163"/>
      <c r="E121" s="163"/>
      <c r="F121" s="16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56"/>
      <c r="D123" s="158"/>
      <c r="E123" s="158"/>
      <c r="F123" s="157"/>
      <c r="G123" s="112"/>
      <c r="H123" s="112"/>
    </row>
    <row r="124" spans="2:8" ht="30.75" customHeight="1">
      <c r="B124" s="31" t="s">
        <v>63</v>
      </c>
      <c r="C124" s="156" t="s">
        <v>64</v>
      </c>
      <c r="D124" s="157"/>
      <c r="E124" s="156" t="s">
        <v>65</v>
      </c>
      <c r="F124" s="157"/>
      <c r="G124" s="112"/>
      <c r="H124" s="112"/>
    </row>
    <row r="125" spans="2:8" ht="30.75" customHeight="1">
      <c r="B125" s="31" t="s">
        <v>66</v>
      </c>
      <c r="C125" s="156" t="s">
        <v>67</v>
      </c>
      <c r="D125" s="157"/>
      <c r="E125" s="156" t="s">
        <v>68</v>
      </c>
      <c r="F125" s="157"/>
      <c r="G125" s="112"/>
      <c r="H125" s="112"/>
    </row>
    <row r="126" spans="2:8" ht="15" customHeight="1">
      <c r="B126" s="150" t="s">
        <v>69</v>
      </c>
      <c r="C126" s="152" t="s">
        <v>70</v>
      </c>
      <c r="D126" s="153"/>
      <c r="E126" s="152" t="s">
        <v>71</v>
      </c>
      <c r="F126" s="153"/>
      <c r="G126" s="112"/>
      <c r="H126" s="112"/>
    </row>
    <row r="127" spans="2:8" ht="15" customHeight="1">
      <c r="B127" s="151"/>
      <c r="C127" s="154"/>
      <c r="D127" s="155"/>
      <c r="E127" s="154"/>
      <c r="F127" s="155"/>
      <c r="G127" s="112"/>
      <c r="H127" s="112"/>
    </row>
  </sheetData>
  <sheetProtection/>
  <mergeCells count="43"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21:D21"/>
    <mergeCell ref="E26:F26"/>
    <mergeCell ref="E31:F31"/>
    <mergeCell ref="E46:F46"/>
    <mergeCell ref="C26:D26"/>
    <mergeCell ref="E21:F2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16:F116"/>
    <mergeCell ref="C51:D51"/>
    <mergeCell ref="C46:D46"/>
    <mergeCell ref="C36:D36"/>
    <mergeCell ref="C71:D71"/>
    <mergeCell ref="E66:F6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2020-05-28T11:08:03Z</dcterms:modified>
  <cp:category/>
  <cp:version/>
  <cp:contentType/>
  <cp:contentStatus/>
</cp:coreProperties>
</file>