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<sst xmlns="http://schemas.openxmlformats.org/spreadsheetml/2006/main" count="160" uniqueCount="108">
  <si>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</si>
  <si>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</si>
  <si>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</si>
  <si>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</si>
  <si>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</si>
  <si>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</si>
  <si>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</si>
  <si>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</si>
  <si>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</si>
  <si>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</si>
  <si>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</si>
  <si>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</si>
  <si>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</si>
  <si>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</si>
  <si>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</si>
  <si>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</si>
  <si>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</si>
  <si>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</si>
  <si>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</si>
  <si>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</si>
  <si>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</si>
  <si>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</si>
  <si>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</si>
  <si>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</si>
  <si>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</si>
  <si>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</si>
  <si>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</si>
  <si>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</si>
  <si>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</si>
  <si>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</si>
  <si>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</si>
  <si>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</si>
  <si>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</si>
  <si>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</si>
  <si>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</si>
  <si>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</si>
  <si>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</si>
  <si>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</si>
  <si>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</si>
  <si>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</si>
  <si>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</si>
  <si>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</si>
  <si>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</si>
  <si>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</si>
  <si>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</si>
  <si>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</si>
  <si>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</si>
  <si>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</si>
  <si>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</si>
  <si>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</si>
  <si>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</si>
  <si>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</si>
  <si>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</si>
  <si>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</si>
  <si>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</si>
  <si>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</si>
  <si>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</si>
  <si>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</si>
  <si>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</si>
  <si>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</si>
  <si>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</si>
  <si>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</si>
  <si>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</si>
  <si>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</si>
  <si>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</si>
  <si>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</si>
  <si>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</si>
  <si>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</si>
  <si>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</si>
  <si>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</si>
  <si>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</si>
  <si>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</si>
  <si>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</si>
  <si>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</si>
  <si>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</si>
  <si>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</si>
  <si>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</si>
  <si>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</si>
  <si>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</si>
  <si>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</si>
  <si>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</si>
  <si>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</si>
  <si>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</si>
  <si>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</si>
  <si>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</si>
  <si>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</si>
  <si>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</si>
  <si>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</si>
  <si>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</si>
  <si>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</si>
  <si>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</si>
  <si>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</si>
  <si>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</si>
  <si>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</si>
  <si>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</si>
  <si>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</si>
  <si>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</si>
  <si>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</si>
  <si>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</si>
  <si>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</si>
  <si>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</si>
  <si>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</si>
  <si>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</si>
  <si>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</si>
  <si>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</si>
  <si>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</si>
  <si>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26 жовтня 2016 року</t>
  </si>
  <si>
    <t>TOCOM - Грудень '16 (¥/МT)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</si>
</sst>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106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89</v>
      </c>
      <c r="C7" s="144">
        <v>0.046</v>
      </c>
      <c r="D7" s="14">
        <v>3.54</v>
      </c>
      <c r="E7" s="144">
        <f aca="true" t="shared" si="0" ref="E7:F9">C7*39.3683</f>
        <v>1.8109418</v>
      </c>
      <c r="F7" s="13">
        <f t="shared" si="0"/>
        <v>139.363782</v>
      </c>
    </row>
    <row r="8" spans="2:6" s="6" customFormat="1" ht="15">
      <c r="B8" s="25" t="s">
        <v>95</v>
      </c>
      <c r="C8" s="144">
        <v>0.042</v>
      </c>
      <c r="D8" s="14">
        <v>3.62</v>
      </c>
      <c r="E8" s="144">
        <f t="shared" si="0"/>
        <v>1.6534686</v>
      </c>
      <c r="F8" s="13">
        <f t="shared" si="0"/>
        <v>142.513246</v>
      </c>
    </row>
    <row r="9" spans="2:17" s="6" customFormat="1" ht="15">
      <c r="B9" s="25" t="s">
        <v>101</v>
      </c>
      <c r="C9" s="144">
        <v>0.04</v>
      </c>
      <c r="D9" s="14">
        <v>3.652</v>
      </c>
      <c r="E9" s="144">
        <f t="shared" si="0"/>
        <v>1.574732</v>
      </c>
      <c r="F9" s="13">
        <f t="shared" si="0"/>
        <v>143.7730316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1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3">
        <v>2.75</v>
      </c>
      <c r="D12" s="13">
        <v>164.5</v>
      </c>
      <c r="E12" s="143">
        <f>C12/$D$86</f>
        <v>2.9979287038046443</v>
      </c>
      <c r="F12" s="79">
        <f>D12/D86</f>
        <v>179.33064428213234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91</v>
      </c>
      <c r="C13" s="143">
        <v>1</v>
      </c>
      <c r="D13" s="13">
        <v>167</v>
      </c>
      <c r="E13" s="143">
        <f>C13/$D$86</f>
        <v>1.0901558922925978</v>
      </c>
      <c r="F13" s="79">
        <f>D13/D86</f>
        <v>182.05603401286385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97</v>
      </c>
      <c r="C14" s="143">
        <v>1.25</v>
      </c>
      <c r="D14" s="13">
        <v>169</v>
      </c>
      <c r="E14" s="143">
        <f>C14/$D$86</f>
        <v>1.3626948653657474</v>
      </c>
      <c r="F14" s="79">
        <f>D14/D86</f>
        <v>184.23634579744905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99"/>
      <c r="D15" s="57"/>
      <c r="E15" s="143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84</v>
      </c>
      <c r="D16" s="163"/>
      <c r="E16" s="164" t="s">
        <v>6</v>
      </c>
      <c r="F16" s="16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0">
        <v>250</v>
      </c>
      <c r="D17" s="102">
        <v>20350</v>
      </c>
      <c r="E17" s="140">
        <f aca="true" t="shared" si="1" ref="E17:F19">C17/$D$87</f>
        <v>2.393260578211756</v>
      </c>
      <c r="F17" s="79">
        <f t="shared" si="1"/>
        <v>194.81141106643693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99</v>
      </c>
      <c r="C18" s="143">
        <v>200</v>
      </c>
      <c r="D18" s="102">
        <v>20500</v>
      </c>
      <c r="E18" s="143">
        <f t="shared" si="1"/>
        <v>1.9146084625694046</v>
      </c>
      <c r="F18" s="79">
        <f t="shared" si="1"/>
        <v>196.24736741336397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47">
        <v>0</v>
      </c>
      <c r="D19" s="102">
        <v>19520</v>
      </c>
      <c r="E19" s="147">
        <f t="shared" si="1"/>
        <v>0</v>
      </c>
      <c r="F19" s="79">
        <f t="shared" si="1"/>
        <v>186.86578594677388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4"/>
      <c r="H21" s="104"/>
      <c r="I21" s="104"/>
      <c r="J21" s="104"/>
      <c r="K21" s="104"/>
      <c r="L21" s="104"/>
      <c r="M21" s="104"/>
      <c r="N21" s="28"/>
      <c r="O21" s="104"/>
      <c r="P21" s="104"/>
      <c r="Q21" s="104"/>
    </row>
    <row r="22" spans="2:18" s="6" customFormat="1" ht="15">
      <c r="B22" s="25" t="s">
        <v>89</v>
      </c>
      <c r="C22" s="144">
        <v>0.072</v>
      </c>
      <c r="D22" s="14">
        <v>4.114</v>
      </c>
      <c r="E22" s="144">
        <f aca="true" t="shared" si="2" ref="E22:F24">C22*36.7437</f>
        <v>2.6455463999999997</v>
      </c>
      <c r="F22" s="13">
        <f t="shared" si="2"/>
        <v>151.16358179999997</v>
      </c>
      <c r="G22" s="104"/>
      <c r="H22" s="104"/>
      <c r="I22" s="104"/>
      <c r="J22" s="70"/>
      <c r="K22" s="104"/>
      <c r="L22" s="104"/>
      <c r="M22" s="104"/>
      <c r="N22" s="104"/>
      <c r="O22" s="104"/>
      <c r="P22" s="104"/>
      <c r="Q22" s="104"/>
      <c r="R22" s="104"/>
    </row>
    <row r="23" spans="2:18" s="6" customFormat="1" ht="15">
      <c r="B23" s="25" t="s">
        <v>95</v>
      </c>
      <c r="C23" s="144">
        <v>0.052</v>
      </c>
      <c r="D23" s="14">
        <v>4.316</v>
      </c>
      <c r="E23" s="144">
        <f t="shared" si="2"/>
        <v>1.9106723999999997</v>
      </c>
      <c r="F23" s="13">
        <f t="shared" si="2"/>
        <v>158.58580919999997</v>
      </c>
      <c r="G23" s="70"/>
      <c r="H23" s="104"/>
      <c r="I23" s="104"/>
      <c r="J23" s="104"/>
      <c r="K23" s="70"/>
      <c r="L23" s="104"/>
      <c r="M23" s="104"/>
      <c r="N23" s="104"/>
      <c r="O23" s="104"/>
      <c r="P23" s="104"/>
      <c r="Q23" s="104"/>
      <c r="R23" s="104"/>
    </row>
    <row r="24" spans="2:18" s="6" customFormat="1" ht="15">
      <c r="B24" s="25" t="s">
        <v>101</v>
      </c>
      <c r="C24" s="144">
        <v>0.044</v>
      </c>
      <c r="D24" s="106">
        <v>4.47</v>
      </c>
      <c r="E24" s="144">
        <f t="shared" si="2"/>
        <v>1.6167227999999998</v>
      </c>
      <c r="F24" s="13">
        <f t="shared" si="2"/>
        <v>164.24433899999997</v>
      </c>
      <c r="G24" s="104"/>
      <c r="H24" s="70"/>
      <c r="I24" s="70"/>
      <c r="J24" s="104"/>
      <c r="K24" s="104"/>
      <c r="L24" s="70"/>
      <c r="M24" s="104"/>
      <c r="N24" s="104"/>
      <c r="O24" s="104"/>
      <c r="P24" s="104"/>
      <c r="Q24" s="104"/>
      <c r="R24" s="104"/>
    </row>
    <row r="25" spans="2:18" s="6" customFormat="1" ht="15">
      <c r="B25" s="25"/>
      <c r="C25" s="105"/>
      <c r="D25" s="7"/>
      <c r="E25" s="144"/>
      <c r="F25" s="73"/>
      <c r="G25" s="104"/>
      <c r="H25" s="104"/>
      <c r="I25" s="104"/>
      <c r="J25" s="104"/>
      <c r="K25" s="104"/>
      <c r="L25" s="104"/>
      <c r="M25" s="70"/>
      <c r="N25" s="104"/>
      <c r="O25" s="104"/>
      <c r="P25" s="104"/>
      <c r="Q25" s="104"/>
      <c r="R25" s="104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100</v>
      </c>
      <c r="C27" s="143">
        <v>0.5</v>
      </c>
      <c r="D27" s="79">
        <v>163.25</v>
      </c>
      <c r="E27" s="143">
        <f>C27/$D$86</f>
        <v>0.5450779461462989</v>
      </c>
      <c r="F27" s="79">
        <f>D27/D86</f>
        <v>177.9679494167666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97</v>
      </c>
      <c r="C28" s="143">
        <v>0.75</v>
      </c>
      <c r="D28" s="13">
        <v>169.75</v>
      </c>
      <c r="E28" s="143">
        <f>C28/$D$86</f>
        <v>0.8176169192194483</v>
      </c>
      <c r="F28" s="79">
        <f>D28/D86</f>
        <v>185.05396271666848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98</v>
      </c>
      <c r="C29" s="143">
        <v>0.25</v>
      </c>
      <c r="D29" s="13">
        <v>172.75</v>
      </c>
      <c r="E29" s="143">
        <f>C29/$D$86</f>
        <v>0.27253897307314945</v>
      </c>
      <c r="F29" s="79">
        <f>D29/D86</f>
        <v>188.32443039354627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3">
        <v>5.5</v>
      </c>
      <c r="D32" s="13">
        <v>396.75</v>
      </c>
      <c r="E32" s="143">
        <f>C32/$D$86</f>
        <v>5.9958574076092885</v>
      </c>
      <c r="F32" s="79">
        <f>D32/D86</f>
        <v>432.5193502670882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87</v>
      </c>
      <c r="C33" s="143">
        <v>3.75</v>
      </c>
      <c r="D33" s="13">
        <v>401.25</v>
      </c>
      <c r="E33" s="143">
        <f>C33/$D$86</f>
        <v>4.088084596097242</v>
      </c>
      <c r="F33" s="79">
        <f>D33/$D$86</f>
        <v>437.42505178240486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98</v>
      </c>
      <c r="C34" s="143">
        <v>3.25</v>
      </c>
      <c r="D34" s="73">
        <v>400.5</v>
      </c>
      <c r="E34" s="143">
        <f>C34/$D$86</f>
        <v>3.543006649950943</v>
      </c>
      <c r="F34" s="79">
        <f>D34/$D$86</f>
        <v>436.60743486318546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44">
        <v>0.03</v>
      </c>
      <c r="D37" s="83">
        <v>2.154</v>
      </c>
      <c r="E37" s="144">
        <f aca="true" t="shared" si="3" ref="E37:F39">C37*58.0164</f>
        <v>1.740492</v>
      </c>
      <c r="F37" s="79">
        <f t="shared" si="3"/>
        <v>124.9673256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95</v>
      </c>
      <c r="C38" s="144">
        <v>0.026</v>
      </c>
      <c r="D38" s="83">
        <v>2.104</v>
      </c>
      <c r="E38" s="144">
        <f t="shared" si="3"/>
        <v>1.5084263999999998</v>
      </c>
      <c r="F38" s="79">
        <f t="shared" si="3"/>
        <v>122.0665056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101</v>
      </c>
      <c r="C39" s="144">
        <v>0.02</v>
      </c>
      <c r="D39" s="83">
        <v>2.12</v>
      </c>
      <c r="E39" s="144">
        <f t="shared" si="3"/>
        <v>1.160328</v>
      </c>
      <c r="F39" s="79">
        <f t="shared" si="3"/>
        <v>122.994768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39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4">
        <v>0.192</v>
      </c>
      <c r="D42" s="83">
        <v>10.05</v>
      </c>
      <c r="E42" s="144">
        <f aca="true" t="shared" si="4" ref="E42:F44">C42*36.7437</f>
        <v>7.0547904</v>
      </c>
      <c r="F42" s="79">
        <f t="shared" si="4"/>
        <v>369.274185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96</v>
      </c>
      <c r="C43" s="144">
        <v>0.186</v>
      </c>
      <c r="D43" s="83">
        <v>10.186</v>
      </c>
      <c r="E43" s="144">
        <f t="shared" si="4"/>
        <v>6.834328199999999</v>
      </c>
      <c r="F43" s="79">
        <f t="shared" si="4"/>
        <v>374.27132819999997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4">
        <v>0.186</v>
      </c>
      <c r="D44" s="83">
        <v>10.252</v>
      </c>
      <c r="E44" s="144">
        <f t="shared" si="4"/>
        <v>6.834328199999999</v>
      </c>
      <c r="F44" s="79">
        <f t="shared" si="4"/>
        <v>376.6964124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1"/>
      <c r="D45" s="83"/>
      <c r="E45" s="101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83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9">
        <v>1000</v>
      </c>
      <c r="D47" s="103">
        <v>50000</v>
      </c>
      <c r="E47" s="144">
        <f aca="true" t="shared" si="5" ref="E47:F49">C47/$D$87</f>
        <v>9.573042312847024</v>
      </c>
      <c r="F47" s="79">
        <f t="shared" si="5"/>
        <v>478.6521156423512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105</v>
      </c>
      <c r="C48" s="149">
        <v>400</v>
      </c>
      <c r="D48" s="103">
        <v>46000</v>
      </c>
      <c r="E48" s="144">
        <f t="shared" si="5"/>
        <v>3.8292169251388093</v>
      </c>
      <c r="F48" s="79">
        <f t="shared" si="5"/>
        <v>440.3599463909631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9">
        <v>100</v>
      </c>
      <c r="D49" s="103">
        <v>46100</v>
      </c>
      <c r="E49" s="144">
        <f t="shared" si="5"/>
        <v>0.9573042312847023</v>
      </c>
      <c r="F49" s="79">
        <f t="shared" si="5"/>
        <v>441.3172506222478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2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89</v>
      </c>
      <c r="C52" s="144">
        <v>10.9</v>
      </c>
      <c r="D52" s="84">
        <v>319.1</v>
      </c>
      <c r="E52" s="144">
        <f aca="true" t="shared" si="6" ref="E52:F54">C52*1.1023</f>
        <v>12.015070000000001</v>
      </c>
      <c r="F52" s="84">
        <f t="shared" si="6"/>
        <v>351.74393000000003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96</v>
      </c>
      <c r="C53" s="144">
        <v>10.7</v>
      </c>
      <c r="D53" s="84">
        <v>320.3</v>
      </c>
      <c r="E53" s="144">
        <f t="shared" si="6"/>
        <v>11.79461</v>
      </c>
      <c r="F53" s="84">
        <f t="shared" si="6"/>
        <v>353.06669000000005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4">
        <v>10.3</v>
      </c>
      <c r="D54" s="124">
        <v>321.6</v>
      </c>
      <c r="E54" s="144">
        <f t="shared" si="6"/>
        <v>11.353690000000002</v>
      </c>
      <c r="F54" s="84">
        <f t="shared" si="6"/>
        <v>354.49968000000007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0"/>
      <c r="D55" s="73"/>
      <c r="E55" s="99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0">
        <v>0.08</v>
      </c>
      <c r="D57" s="79">
        <v>35.65</v>
      </c>
      <c r="E57" s="140">
        <f aca="true" t="shared" si="7" ref="E57:F59">C57/454*1000</f>
        <v>0.1762114537444934</v>
      </c>
      <c r="F57" s="79">
        <f t="shared" si="7"/>
        <v>78.52422907488986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96</v>
      </c>
      <c r="C58" s="140">
        <v>0.09</v>
      </c>
      <c r="D58" s="79">
        <v>35.91</v>
      </c>
      <c r="E58" s="140">
        <f t="shared" si="7"/>
        <v>0.19823788546255505</v>
      </c>
      <c r="F58" s="79">
        <f t="shared" si="7"/>
        <v>79.09691629955947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0">
        <v>0.09</v>
      </c>
      <c r="D59" s="79">
        <v>36.09</v>
      </c>
      <c r="E59" s="140">
        <f t="shared" si="7"/>
        <v>0.19823788546255505</v>
      </c>
      <c r="F59" s="79">
        <f t="shared" si="7"/>
        <v>79.49339207048459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0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4">
        <v>0.16</v>
      </c>
      <c r="D62" s="83">
        <v>10.065</v>
      </c>
      <c r="E62" s="144">
        <f aca="true" t="shared" si="8" ref="E62:F64">C62*22.026</f>
        <v>3.52416</v>
      </c>
      <c r="F62" s="79">
        <f t="shared" si="8"/>
        <v>221.69169</v>
      </c>
      <c r="G62" s="52"/>
      <c r="H62" s="125"/>
      <c r="I62" s="125"/>
      <c r="J62" s="70"/>
      <c r="K62" s="52"/>
      <c r="L62" s="125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96</v>
      </c>
      <c r="C63" s="144">
        <v>0.165</v>
      </c>
      <c r="D63" s="83">
        <v>10.345</v>
      </c>
      <c r="E63" s="144">
        <f t="shared" si="8"/>
        <v>3.63429</v>
      </c>
      <c r="F63" s="79">
        <f t="shared" si="8"/>
        <v>227.85897</v>
      </c>
      <c r="G63" s="52"/>
      <c r="H63" s="126"/>
      <c r="I63" s="126"/>
      <c r="J63" s="126"/>
      <c r="K63" s="127"/>
      <c r="L63" s="126"/>
      <c r="M63" s="126"/>
      <c r="N63" s="126"/>
      <c r="O63" s="126"/>
      <c r="P63" s="126"/>
      <c r="Q63" s="126"/>
      <c r="R63" s="126"/>
      <c r="S63" s="128"/>
      <c r="T63" s="128"/>
      <c r="U63" s="128"/>
      <c r="V63" s="128"/>
      <c r="W63" s="126"/>
      <c r="X63" s="52"/>
    </row>
    <row r="64" spans="2:24" ht="15">
      <c r="B64" s="25" t="s">
        <v>95</v>
      </c>
      <c r="C64" s="144">
        <v>0.165</v>
      </c>
      <c r="D64" s="83">
        <v>10.49</v>
      </c>
      <c r="E64" s="144">
        <f t="shared" si="8"/>
        <v>3.63429</v>
      </c>
      <c r="F64" s="79">
        <f t="shared" si="8"/>
        <v>231.05274</v>
      </c>
      <c r="G64" s="52"/>
      <c r="H64" s="129"/>
      <c r="I64" s="129"/>
      <c r="J64" s="129"/>
      <c r="K64" s="129"/>
      <c r="L64" s="129"/>
      <c r="M64" s="129"/>
      <c r="N64" s="129"/>
      <c r="O64" s="129"/>
      <c r="P64" s="129"/>
      <c r="Q64" s="126"/>
      <c r="R64" s="126"/>
      <c r="S64" s="130"/>
      <c r="T64" s="130"/>
      <c r="U64" s="130"/>
      <c r="V64" s="128"/>
      <c r="W64" s="126"/>
      <c r="X64" s="52"/>
    </row>
    <row r="65" spans="2:24" ht="15">
      <c r="B65" s="58"/>
      <c r="C65" s="77"/>
      <c r="D65" s="78"/>
      <c r="E65" s="105"/>
      <c r="F65" s="78"/>
      <c r="G65" s="52"/>
      <c r="H65" s="129"/>
      <c r="I65" s="129"/>
      <c r="J65" s="131"/>
      <c r="K65" s="129"/>
      <c r="L65" s="129"/>
      <c r="M65" s="129"/>
      <c r="N65" s="129"/>
      <c r="O65" s="129"/>
      <c r="P65" s="129"/>
      <c r="Q65" s="126"/>
      <c r="R65" s="126"/>
      <c r="S65" s="130"/>
      <c r="T65" s="130"/>
      <c r="U65" s="130"/>
      <c r="V65" s="128"/>
      <c r="W65" s="126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1"/>
      <c r="H66" s="129"/>
      <c r="I66" s="129"/>
      <c r="J66" s="129"/>
      <c r="K66" s="131"/>
      <c r="L66" s="129"/>
      <c r="M66" s="129"/>
      <c r="N66" s="129"/>
      <c r="O66" s="129"/>
      <c r="P66" s="129"/>
      <c r="Q66" s="126"/>
      <c r="R66" s="126"/>
      <c r="S66" s="130"/>
      <c r="T66" s="130"/>
      <c r="U66" s="130"/>
      <c r="V66" s="128"/>
      <c r="W66" s="126"/>
      <c r="X66" s="52"/>
      <c r="Y66" s="37"/>
    </row>
    <row r="67" spans="2:25" s="6" customFormat="1" ht="15.75" customHeight="1">
      <c r="B67" s="25" t="s">
        <v>90</v>
      </c>
      <c r="C67" s="144">
        <v>0.002</v>
      </c>
      <c r="D67" s="83">
        <v>1.608</v>
      </c>
      <c r="E67" s="144">
        <f aca="true" t="shared" si="9" ref="E67:F69">C67/3.785</f>
        <v>0.0005284015852047556</v>
      </c>
      <c r="F67" s="79">
        <f t="shared" si="9"/>
        <v>0.42483487450462354</v>
      </c>
      <c r="G67" s="129"/>
      <c r="H67" s="131"/>
      <c r="I67" s="131"/>
      <c r="J67" s="129"/>
      <c r="K67" s="129"/>
      <c r="L67" s="131"/>
      <c r="M67" s="129"/>
      <c r="N67" s="129"/>
      <c r="O67" s="129"/>
      <c r="P67" s="129"/>
      <c r="Q67" s="126"/>
      <c r="R67" s="126"/>
      <c r="S67" s="130"/>
      <c r="T67" s="130"/>
      <c r="U67" s="130"/>
      <c r="V67" s="128"/>
      <c r="W67" s="126"/>
      <c r="X67" s="52"/>
      <c r="Y67" s="36"/>
    </row>
    <row r="68" spans="2:25" s="6" customFormat="1" ht="16.5" customHeight="1">
      <c r="B68" s="25" t="s">
        <v>89</v>
      </c>
      <c r="C68" s="144">
        <v>0.011</v>
      </c>
      <c r="D68" s="83">
        <v>1.552</v>
      </c>
      <c r="E68" s="144">
        <f t="shared" si="9"/>
        <v>0.0029062087186261555</v>
      </c>
      <c r="F68" s="79">
        <f t="shared" si="9"/>
        <v>0.41003963011889033</v>
      </c>
      <c r="G68" s="129"/>
      <c r="H68" s="129"/>
      <c r="I68" s="129"/>
      <c r="J68" s="129"/>
      <c r="K68" s="129"/>
      <c r="L68" s="129"/>
      <c r="M68" s="131"/>
      <c r="N68" s="129"/>
      <c r="O68" s="129"/>
      <c r="P68" s="129"/>
      <c r="Q68" s="126"/>
      <c r="R68" s="126"/>
      <c r="S68" s="130"/>
      <c r="T68" s="130"/>
      <c r="U68" s="130"/>
      <c r="V68" s="132"/>
      <c r="W68" s="126"/>
      <c r="X68" s="52"/>
      <c r="Y68" s="36"/>
    </row>
    <row r="69" spans="2:25" s="6" customFormat="1" ht="16.5" customHeight="1">
      <c r="B69" s="25" t="s">
        <v>96</v>
      </c>
      <c r="C69" s="144">
        <v>0.011</v>
      </c>
      <c r="D69" s="83">
        <v>1.504</v>
      </c>
      <c r="E69" s="144">
        <f t="shared" si="9"/>
        <v>0.0029062087186261555</v>
      </c>
      <c r="F69" s="79">
        <f t="shared" si="9"/>
        <v>0.3973579920739762</v>
      </c>
      <c r="G69" s="129"/>
      <c r="H69" s="129"/>
      <c r="I69" s="129"/>
      <c r="J69" s="129"/>
      <c r="K69" s="129"/>
      <c r="L69" s="129"/>
      <c r="M69" s="129"/>
      <c r="N69" s="131"/>
      <c r="O69" s="129"/>
      <c r="P69" s="129"/>
      <c r="Q69" s="127"/>
      <c r="R69" s="126"/>
      <c r="S69" s="130"/>
      <c r="T69" s="130"/>
      <c r="U69" s="130"/>
      <c r="V69" s="132"/>
      <c r="W69" s="126"/>
      <c r="X69" s="52"/>
      <c r="Y69" s="36"/>
    </row>
    <row r="70" spans="2:25" ht="15.75">
      <c r="B70" s="25"/>
      <c r="C70" s="86"/>
      <c r="D70" s="80"/>
      <c r="E70" s="144"/>
      <c r="F70" s="5"/>
      <c r="G70" s="129"/>
      <c r="H70" s="129"/>
      <c r="I70" s="129"/>
      <c r="J70" s="129"/>
      <c r="K70" s="129"/>
      <c r="L70" s="129"/>
      <c r="M70" s="129"/>
      <c r="N70" s="129"/>
      <c r="O70" s="131"/>
      <c r="P70" s="129"/>
      <c r="Q70" s="126"/>
      <c r="R70" s="126"/>
      <c r="S70" s="133"/>
      <c r="T70" s="134"/>
      <c r="U70" s="130"/>
      <c r="V70" s="128"/>
      <c r="W70" s="135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9"/>
      <c r="H71" s="129"/>
      <c r="I71" s="129"/>
      <c r="J71" s="129"/>
      <c r="K71" s="129"/>
      <c r="L71" s="129"/>
      <c r="M71" s="129"/>
      <c r="N71" s="129"/>
      <c r="O71" s="129"/>
      <c r="P71" s="131"/>
      <c r="Q71" s="126"/>
      <c r="R71" s="126"/>
      <c r="S71" s="126"/>
      <c r="T71" s="134"/>
      <c r="U71" s="130"/>
      <c r="V71" s="128"/>
      <c r="W71" s="126"/>
      <c r="X71" s="51"/>
      <c r="Y71" s="37"/>
    </row>
    <row r="72" spans="2:25" s="6" customFormat="1" ht="15">
      <c r="B72" s="25" t="s">
        <v>94</v>
      </c>
      <c r="C72" s="146">
        <v>0.00375</v>
      </c>
      <c r="D72" s="87">
        <v>0.9215</v>
      </c>
      <c r="E72" s="148">
        <f>C72/454*100</f>
        <v>0.0008259911894273127</v>
      </c>
      <c r="F72" s="85">
        <f>D72/454*1000</f>
        <v>2.029735682819383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126"/>
      <c r="R72" s="126"/>
      <c r="S72" s="126"/>
      <c r="T72" s="126"/>
      <c r="U72" s="130"/>
      <c r="V72" s="128"/>
      <c r="W72" s="128"/>
      <c r="X72" s="59"/>
      <c r="Y72" s="36"/>
    </row>
    <row r="73" spans="2:25" s="6" customFormat="1" ht="16.5" customHeight="1">
      <c r="B73" s="25" t="s">
        <v>90</v>
      </c>
      <c r="C73" s="146">
        <v>0.00025</v>
      </c>
      <c r="D73" s="87">
        <v>0.9075</v>
      </c>
      <c r="E73" s="146">
        <f>C73/454*100</f>
        <v>5.506607929515418E-05</v>
      </c>
      <c r="F73" s="85">
        <f>D73/454*1000</f>
        <v>1.998898678414097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7"/>
      <c r="R73" s="126"/>
      <c r="S73" s="126"/>
      <c r="T73" s="126"/>
      <c r="U73" s="130"/>
      <c r="V73" s="128"/>
      <c r="W73" s="128"/>
      <c r="X73" s="59"/>
      <c r="Y73" s="36"/>
    </row>
    <row r="74" spans="2:25" s="6" customFormat="1" ht="15.75">
      <c r="B74" s="25" t="s">
        <v>89</v>
      </c>
      <c r="C74" s="146">
        <v>0.0065</v>
      </c>
      <c r="D74" s="87">
        <v>0.932</v>
      </c>
      <c r="E74" s="146">
        <f>C74/454*100</f>
        <v>0.0014317180616740088</v>
      </c>
      <c r="F74" s="85">
        <f>D74/454*1000</f>
        <v>2.052863436123348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  <c r="S74" s="126"/>
      <c r="T74" s="126"/>
      <c r="U74" s="130"/>
      <c r="V74" s="132"/>
      <c r="W74" s="126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2">
        <v>0.0026</v>
      </c>
      <c r="D77" s="107">
        <v>0.2266</v>
      </c>
      <c r="E77" s="142">
        <f aca="true" t="shared" si="10" ref="E77:F79">C77/454*1000000</f>
        <v>5.7268722466960345</v>
      </c>
      <c r="F77" s="79">
        <f t="shared" si="10"/>
        <v>499.11894273127746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93</v>
      </c>
      <c r="C78" s="142">
        <v>0.0017</v>
      </c>
      <c r="D78" s="107">
        <v>0.2217</v>
      </c>
      <c r="E78" s="142">
        <f t="shared" si="10"/>
        <v>3.7444933920704844</v>
      </c>
      <c r="F78" s="79">
        <f t="shared" si="10"/>
        <v>488.3259911894274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102</v>
      </c>
      <c r="C79" s="142">
        <v>0.001</v>
      </c>
      <c r="D79" s="145" t="s">
        <v>81</v>
      </c>
      <c r="E79" s="142">
        <f t="shared" si="10"/>
        <v>2.202643171806167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8"/>
      <c r="D80" s="14"/>
      <c r="E80" s="98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6" t="s">
        <v>81</v>
      </c>
      <c r="E85" s="137">
        <v>1.0901</v>
      </c>
      <c r="F85" s="137">
        <v>0.0096</v>
      </c>
      <c r="G85" s="137">
        <v>1.2213</v>
      </c>
      <c r="H85" s="137">
        <v>1.0059</v>
      </c>
      <c r="I85" s="137">
        <v>0.7468</v>
      </c>
      <c r="J85" s="137">
        <v>0.7625</v>
      </c>
      <c r="K85" s="137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8">
        <v>0.9173</v>
      </c>
      <c r="E86" s="138" t="s">
        <v>81</v>
      </c>
      <c r="F86" s="138">
        <v>0.0088</v>
      </c>
      <c r="G86" s="138">
        <v>1.1204</v>
      </c>
      <c r="H86" s="138">
        <v>0.9228</v>
      </c>
      <c r="I86" s="138">
        <v>0.6851</v>
      </c>
      <c r="J86" s="138">
        <v>0.6995</v>
      </c>
      <c r="K86" s="138">
        <v>0.1183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7">
        <v>104.46</v>
      </c>
      <c r="E87" s="137">
        <v>113.8718</v>
      </c>
      <c r="F87" s="137" t="s">
        <v>81</v>
      </c>
      <c r="G87" s="137">
        <v>127.577</v>
      </c>
      <c r="H87" s="137">
        <v>105.08</v>
      </c>
      <c r="I87" s="137">
        <v>78.0134</v>
      </c>
      <c r="J87" s="137">
        <v>79.6507</v>
      </c>
      <c r="K87" s="137">
        <v>13.4695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8">
        <v>0.8188</v>
      </c>
      <c r="E88" s="138">
        <v>0.8926</v>
      </c>
      <c r="F88" s="138">
        <v>0.0078</v>
      </c>
      <c r="G88" s="138" t="s">
        <v>81</v>
      </c>
      <c r="H88" s="138">
        <v>0.8237</v>
      </c>
      <c r="I88" s="138">
        <v>0.6115</v>
      </c>
      <c r="J88" s="138">
        <v>0.6243</v>
      </c>
      <c r="K88" s="138">
        <v>0.1056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7">
        <v>0.9941</v>
      </c>
      <c r="E89" s="137">
        <v>1.0837</v>
      </c>
      <c r="F89" s="137">
        <v>0.0095</v>
      </c>
      <c r="G89" s="137">
        <v>1.2141</v>
      </c>
      <c r="H89" s="137" t="s">
        <v>81</v>
      </c>
      <c r="I89" s="137">
        <v>0.7424</v>
      </c>
      <c r="J89" s="137">
        <v>0.758</v>
      </c>
      <c r="K89" s="137">
        <v>0.1282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8">
        <v>1.339</v>
      </c>
      <c r="E90" s="138">
        <v>1.4596</v>
      </c>
      <c r="F90" s="138">
        <v>0.0128</v>
      </c>
      <c r="G90" s="138">
        <v>1.6353</v>
      </c>
      <c r="H90" s="138">
        <v>1.3469</v>
      </c>
      <c r="I90" s="138" t="s">
        <v>81</v>
      </c>
      <c r="J90" s="138">
        <v>1.021</v>
      </c>
      <c r="K90" s="138">
        <v>0.1727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7">
        <v>1.3115</v>
      </c>
      <c r="E91" s="137">
        <v>1.4296</v>
      </c>
      <c r="F91" s="137">
        <v>0.0126</v>
      </c>
      <c r="G91" s="137">
        <v>1.6017</v>
      </c>
      <c r="H91" s="137">
        <v>1.3193</v>
      </c>
      <c r="I91" s="137">
        <v>0.9794</v>
      </c>
      <c r="J91" s="137" t="s">
        <v>81</v>
      </c>
      <c r="K91" s="137">
        <v>0.1691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8">
        <v>7.7553</v>
      </c>
      <c r="E92" s="138">
        <v>8.4541</v>
      </c>
      <c r="F92" s="138">
        <v>0.0742</v>
      </c>
      <c r="G92" s="138">
        <v>9.4715</v>
      </c>
      <c r="H92" s="138">
        <v>7.8013</v>
      </c>
      <c r="I92" s="138">
        <v>5.7919</v>
      </c>
      <c r="J92" s="138">
        <v>5.9134</v>
      </c>
      <c r="K92" s="138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8"/>
      <c r="G95" s="109"/>
      <c r="H95" s="109"/>
      <c r="I95" s="108"/>
      <c r="J95" s="108"/>
      <c r="K95" s="110"/>
      <c r="L95" s="110"/>
      <c r="M95" s="111"/>
      <c r="N95" s="111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2"/>
      <c r="G96" s="113"/>
      <c r="H96" s="114"/>
      <c r="I96" s="108"/>
      <c r="J96" s="108"/>
      <c r="K96" s="115"/>
      <c r="L96" s="115"/>
      <c r="M96" s="116"/>
      <c r="N96" s="117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2"/>
      <c r="G97" s="113"/>
      <c r="H97" s="114"/>
      <c r="I97" s="108"/>
      <c r="J97" s="108"/>
      <c r="K97" s="115"/>
      <c r="L97" s="115"/>
      <c r="M97" s="116"/>
      <c r="N97" s="117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8"/>
      <c r="G98" s="109"/>
      <c r="H98" s="109"/>
      <c r="I98" s="108"/>
      <c r="J98" s="108"/>
      <c r="K98" s="115"/>
      <c r="L98" s="115"/>
      <c r="M98" s="119"/>
      <c r="N98" s="120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8"/>
      <c r="G99" s="109"/>
      <c r="H99" s="109"/>
      <c r="I99" s="108"/>
      <c r="J99" s="108"/>
      <c r="K99" s="115"/>
      <c r="L99" s="119"/>
      <c r="M99" s="120"/>
      <c r="N99" s="119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8"/>
      <c r="G100" s="109"/>
      <c r="H100" s="109"/>
      <c r="I100" s="108"/>
      <c r="J100" s="108"/>
      <c r="K100" s="115"/>
      <c r="L100" s="120"/>
      <c r="M100" s="120"/>
      <c r="N100" s="120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0"/>
      <c r="G101" s="121"/>
      <c r="H101" s="121"/>
      <c r="I101" s="122"/>
      <c r="J101" s="115"/>
      <c r="K101" s="115"/>
      <c r="L101" s="120"/>
      <c r="M101" s="120"/>
      <c r="N101" s="120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0"/>
      <c r="G102" s="121"/>
      <c r="H102" s="121"/>
      <c r="I102" s="122"/>
      <c r="J102" s="115"/>
      <c r="K102" s="123"/>
      <c r="L102" s="120"/>
      <c r="M102" s="119"/>
      <c r="N102" s="120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2016-10-27T04:11:47Z</dcterms:modified>
  <cp:category/>
  <cp:version/>
  <cp:contentType/>
  <cp:contentStatus/>
</cp:coreProperties>
</file>