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<sst xmlns="http://schemas.openxmlformats.org/spreadsheetml/2006/main" count="172" uniqueCount="105">
  <si>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</si>
  <si>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</si>
  <si>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</si>
  <si>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</si>
  <si>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</si>
  <si>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</si>
  <si>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</si>
  <si>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</si>
  <si>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</si>
  <si>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</si>
  <si>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</si>
  <si>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</si>
  <si>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</si>
  <si>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</si>
  <si>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</si>
  <si>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</si>
  <si>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</si>
  <si>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</si>
  <si>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</si>
  <si>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</si>
  <si>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</si>
  <si>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</si>
  <si>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</si>
  <si>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</si>
  <si>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</si>
  <si>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</si>
  <si>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</si>
  <si>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</si>
  <si>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</si>
  <si>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</si>
  <si>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</si>
  <si>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</si>
  <si>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</si>
  <si>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</si>
  <si>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</si>
  <si>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</si>
  <si>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</si>
  <si>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</si>
  <si>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</si>
  <si>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</si>
  <si>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</si>
  <si>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</si>
  <si>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</si>
  <si>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</si>
  <si>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</si>
  <si>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</si>
  <si>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</si>
  <si>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</si>
  <si>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</si>
  <si>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</si>
  <si>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</si>
  <si>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</si>
  <si>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</si>
  <si>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</si>
  <si>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</si>
  <si>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</si>
  <si>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</si>
  <si>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</si>
  <si>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</si>
  <si>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</si>
  <si>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</si>
  <si>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</si>
  <si>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</si>
  <si>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</si>
  <si>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</si>
  <si>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</si>
  <si>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</si>
  <si>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</si>
  <si>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</si>
  <si>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</si>
  <si>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</si>
  <si>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</si>
  <si>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</si>
  <si>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</si>
  <si>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</si>
  <si>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</si>
  <si>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</si>
  <si>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CME -Липень'20</t>
  </si>
  <si>
    <t>Euronext -Серпень '20 (€/МT)</t>
  </si>
  <si>
    <t>Euronext - Вересень'20 (€/МT)</t>
  </si>
  <si>
    <t>CME - Липень'20</t>
  </si>
  <si>
    <t>Euronext -Серпнь '20 (€/МT)</t>
  </si>
  <si>
    <t>Euronext -Листопад'20 (€/МT)</t>
  </si>
  <si>
    <t>TOCOM - Червень '20 (¥/МT)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</si>
  <si>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</si>
  <si>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</si>
  <si>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</si>
  <si>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</si>
  <si>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</si>
  <si>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>CME -Червень'20</t>
  </si>
  <si>
    <t>Euronext -Лютий'21 (€/МT)</t>
  </si>
  <si>
    <t>CME -Березень'20</t>
  </si>
  <si>
    <t>CME -Серпень'20</t>
  </si>
  <si>
    <t>Ціна за М.Т. (JPY)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</si>
  <si>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</si>
  <si>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</si>
  <si>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</si>
  <si>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</si>
  <si>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>CME - Грудень'20</t>
  </si>
  <si>
    <t>CME - Листопад'20</t>
  </si>
  <si>
    <t>CME -Cepпень'20</t>
  </si>
  <si>
    <t>CME -Вересень'20</t>
  </si>
  <si>
    <t>Euronext -Березень'21 (€/МT)</t>
  </si>
  <si>
    <t>TOCOM - Січень'20 (¥/МT)</t>
  </si>
  <si>
    <t xml:space="preserve">               25 червня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</si>
</sst>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89" fontId="79" fillId="0" borderId="10" xfId="0" applyNumberFormat="1" applyFont="1" applyFill="1" applyBorder="1" applyAlignment="1">
      <alignment horizontal="center" vertical="top" wrapText="1"/>
    </xf>
    <xf numFmtId="188" fontId="7" fillId="0" borderId="16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188" fontId="79" fillId="0" borderId="17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88" fontId="77" fillId="37" borderId="10" xfId="0" applyNumberFormat="1" applyFont="1" applyFill="1" applyBorder="1" applyAlignment="1">
      <alignment horizontal="center" vertical="top" wrapText="1"/>
    </xf>
    <xf numFmtId="188" fontId="79" fillId="37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5"/>
      <c r="C4" s="159" t="s">
        <v>104</v>
      </c>
      <c r="D4" s="160"/>
      <c r="E4" s="160"/>
      <c r="F4" s="161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80</v>
      </c>
      <c r="C7" s="110">
        <v>0.07</v>
      </c>
      <c r="D7" s="13">
        <v>3.166</v>
      </c>
      <c r="E7" s="110">
        <f aca="true" t="shared" si="0" ref="E7:F9">C7*39.3683</f>
        <v>2.7557810000000003</v>
      </c>
      <c r="F7" s="12">
        <f t="shared" si="0"/>
        <v>124.64003779999999</v>
      </c>
    </row>
    <row r="8" spans="2:6" s="5" customFormat="1" ht="15">
      <c r="B8" s="23" t="s">
        <v>87</v>
      </c>
      <c r="C8" s="110">
        <v>0.064</v>
      </c>
      <c r="D8" s="13">
        <v>3.2</v>
      </c>
      <c r="E8" s="110">
        <f t="shared" si="0"/>
        <v>2.5195712</v>
      </c>
      <c r="F8" s="12">
        <f t="shared" si="0"/>
        <v>125.97856</v>
      </c>
    </row>
    <row r="9" spans="2:17" s="5" customFormat="1" ht="15">
      <c r="B9" s="23" t="s">
        <v>98</v>
      </c>
      <c r="C9" s="110">
        <v>0.056</v>
      </c>
      <c r="D9" s="13">
        <v>3.272</v>
      </c>
      <c r="E9" s="110">
        <f t="shared" si="0"/>
        <v>2.2046248</v>
      </c>
      <c r="F9" s="12">
        <f t="shared" si="0"/>
        <v>128.81307759999999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40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44" t="s">
        <v>93</v>
      </c>
      <c r="D11" s="145"/>
      <c r="E11" s="144" t="s">
        <v>6</v>
      </c>
      <c r="F11" s="145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23" t="s">
        <v>94</v>
      </c>
      <c r="C12" s="138">
        <v>550</v>
      </c>
      <c r="D12" s="84">
        <v>19500</v>
      </c>
      <c r="E12" s="134">
        <f>C12/$D$86</f>
        <v>617.4225415356982</v>
      </c>
      <c r="F12" s="68">
        <f>D12/$D$87</f>
        <v>182.27706113292203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8" customHeight="1">
      <c r="B13" s="23" t="s">
        <v>95</v>
      </c>
      <c r="C13" s="138">
        <v>460</v>
      </c>
      <c r="D13" s="84">
        <v>22400</v>
      </c>
      <c r="E13" s="134">
        <f>C13/$D$86</f>
        <v>516.3897620116749</v>
      </c>
      <c r="F13" s="68">
        <f>D13/$D$87</f>
        <v>209.38493176294634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>
      <c r="B14" s="23" t="s">
        <v>103</v>
      </c>
      <c r="C14" s="122">
        <v>0</v>
      </c>
      <c r="D14" s="84" t="s">
        <v>72</v>
      </c>
      <c r="E14" s="125">
        <f>C14/$D$86</f>
        <v>0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>
      <c r="B15" s="23"/>
      <c r="C15" s="136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71" t="s">
        <v>81</v>
      </c>
      <c r="C17" s="125">
        <v>0</v>
      </c>
      <c r="D17" s="68">
        <v>165.75</v>
      </c>
      <c r="E17" s="125">
        <f aca="true" t="shared" si="1" ref="E17:F19">C17/$D$86</f>
        <v>0</v>
      </c>
      <c r="F17" s="68">
        <f t="shared" si="1"/>
        <v>186.06870229007632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8" customHeight="1">
      <c r="B18" s="71" t="s">
        <v>82</v>
      </c>
      <c r="C18" s="123">
        <v>0.16</v>
      </c>
      <c r="D18" s="12">
        <v>160.25</v>
      </c>
      <c r="E18" s="123">
        <f t="shared" si="1"/>
        <v>0.17961383026493039</v>
      </c>
      <c r="F18" s="68">
        <f t="shared" si="1"/>
        <v>179.89447687471935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8" customHeight="1">
      <c r="B19" s="71" t="s">
        <v>102</v>
      </c>
      <c r="C19" s="125">
        <v>0</v>
      </c>
      <c r="D19" s="12" t="s">
        <v>72</v>
      </c>
      <c r="E19" s="125">
        <v>0</v>
      </c>
      <c r="F19" s="68" t="s">
        <v>72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1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44" t="s">
        <v>5</v>
      </c>
      <c r="D21" s="145"/>
      <c r="E21" s="154" t="s">
        <v>6</v>
      </c>
      <c r="F21" s="154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80</v>
      </c>
      <c r="C22" s="130">
        <v>0.054</v>
      </c>
      <c r="D22" s="13">
        <v>4.85</v>
      </c>
      <c r="E22" s="130">
        <f aca="true" t="shared" si="2" ref="E22:F24">C22*36.7437</f>
        <v>1.9841597999999998</v>
      </c>
      <c r="F22" s="12">
        <f t="shared" si="2"/>
        <v>178.20694499999996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87</v>
      </c>
      <c r="C23" s="130">
        <v>0.024</v>
      </c>
      <c r="D23" s="13">
        <v>4.872</v>
      </c>
      <c r="E23" s="130">
        <f t="shared" si="2"/>
        <v>0.8818488</v>
      </c>
      <c r="F23" s="12">
        <f t="shared" si="2"/>
        <v>179.0153064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98</v>
      </c>
      <c r="C24" s="130">
        <v>0.012</v>
      </c>
      <c r="D24" s="72">
        <v>4.942</v>
      </c>
      <c r="E24" s="130">
        <f t="shared" si="2"/>
        <v>0.4409244</v>
      </c>
      <c r="F24" s="12">
        <f t="shared" si="2"/>
        <v>181.58736539999998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72"/>
      <c r="E25" s="13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54" t="s">
        <v>9</v>
      </c>
      <c r="D26" s="154"/>
      <c r="E26" s="144" t="s">
        <v>10</v>
      </c>
      <c r="F26" s="145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79</v>
      </c>
      <c r="C27" s="133">
        <v>0</v>
      </c>
      <c r="D27" s="68">
        <v>177</v>
      </c>
      <c r="E27" s="142">
        <f aca="true" t="shared" si="3" ref="E27:F29">C27/$D$86</f>
        <v>0</v>
      </c>
      <c r="F27" s="68">
        <f t="shared" si="3"/>
        <v>198.69779973057925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86</v>
      </c>
      <c r="C28" s="130">
        <v>0.14</v>
      </c>
      <c r="D28" s="12">
        <v>180</v>
      </c>
      <c r="E28" s="143">
        <f t="shared" si="3"/>
        <v>0.15716210148181411</v>
      </c>
      <c r="F28" s="68">
        <f t="shared" si="3"/>
        <v>202.06555904804668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97</v>
      </c>
      <c r="C29" s="130">
        <v>0.14</v>
      </c>
      <c r="D29" s="12">
        <v>182.5</v>
      </c>
      <c r="E29" s="143">
        <f t="shared" si="3"/>
        <v>0.15716210148181411</v>
      </c>
      <c r="F29" s="68">
        <f t="shared" si="3"/>
        <v>204.87202514593622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34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54" t="s">
        <v>12</v>
      </c>
      <c r="D31" s="154"/>
      <c r="E31" s="154" t="s">
        <v>10</v>
      </c>
      <c r="F31" s="154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78</v>
      </c>
      <c r="C32" s="123">
        <v>0.93</v>
      </c>
      <c r="D32" s="12">
        <v>373.5</v>
      </c>
      <c r="E32" s="123">
        <f aca="true" t="shared" si="4" ref="E32:F34">C32/$D$86</f>
        <v>1.0440053884149079</v>
      </c>
      <c r="F32" s="68">
        <f t="shared" si="4"/>
        <v>419.2860350246969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82</v>
      </c>
      <c r="C33" s="123">
        <v>0.79</v>
      </c>
      <c r="D33" s="12">
        <v>375.75</v>
      </c>
      <c r="E33" s="123">
        <f t="shared" si="4"/>
        <v>0.8868432869330939</v>
      </c>
      <c r="F33" s="68">
        <f t="shared" si="4"/>
        <v>421.8118545127975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90</v>
      </c>
      <c r="C34" s="123">
        <v>0.85</v>
      </c>
      <c r="D34" s="12">
        <v>377</v>
      </c>
      <c r="E34" s="123">
        <f t="shared" si="4"/>
        <v>0.9541984732824427</v>
      </c>
      <c r="F34" s="68">
        <f t="shared" si="4"/>
        <v>423.2150875617422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52" t="s">
        <v>5</v>
      </c>
      <c r="D36" s="153"/>
      <c r="E36" s="152" t="s">
        <v>6</v>
      </c>
      <c r="F36" s="153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80</v>
      </c>
      <c r="C37" s="130">
        <v>0.066</v>
      </c>
      <c r="D37" s="72">
        <v>3.12</v>
      </c>
      <c r="E37" s="130">
        <f aca="true" t="shared" si="5" ref="E37:F39">C37*58.0164</f>
        <v>3.8290824</v>
      </c>
      <c r="F37" s="68">
        <f t="shared" si="5"/>
        <v>181.011168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87</v>
      </c>
      <c r="C38" s="130">
        <v>0.036</v>
      </c>
      <c r="D38" s="72">
        <v>2.946</v>
      </c>
      <c r="E38" s="130">
        <f t="shared" si="5"/>
        <v>2.0885903999999997</v>
      </c>
      <c r="F38" s="68">
        <f t="shared" si="5"/>
        <v>170.9163144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98</v>
      </c>
      <c r="C39" s="130">
        <v>0.006</v>
      </c>
      <c r="D39" s="72">
        <v>2.886</v>
      </c>
      <c r="E39" s="130">
        <f t="shared" si="5"/>
        <v>0.3480984</v>
      </c>
      <c r="F39" s="68">
        <f t="shared" si="5"/>
        <v>167.4353304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3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52" t="s">
        <v>5</v>
      </c>
      <c r="D41" s="153"/>
      <c r="E41" s="152" t="s">
        <v>6</v>
      </c>
      <c r="F41" s="153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80</v>
      </c>
      <c r="C42" s="110">
        <v>0.014</v>
      </c>
      <c r="D42" s="72">
        <v>8.684</v>
      </c>
      <c r="E42" s="110">
        <f>C42*36.7437</f>
        <v>0.5144118</v>
      </c>
      <c r="F42" s="68">
        <f aca="true" t="shared" si="6" ref="E42:F44">D42*36.7437</f>
        <v>319.08229079999995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88</v>
      </c>
      <c r="C43" s="110">
        <v>0.01</v>
      </c>
      <c r="D43" s="72">
        <v>8.65</v>
      </c>
      <c r="E43" s="110">
        <f t="shared" si="6"/>
        <v>0.36743699999999996</v>
      </c>
      <c r="F43" s="68">
        <f t="shared" si="6"/>
        <v>317.833005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87</v>
      </c>
      <c r="C44" s="110">
        <v>0.016</v>
      </c>
      <c r="D44" s="72">
        <v>8.624</v>
      </c>
      <c r="E44" s="110">
        <f t="shared" si="6"/>
        <v>0.5878992</v>
      </c>
      <c r="F44" s="68">
        <f t="shared" si="6"/>
        <v>316.8776688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54" t="s">
        <v>73</v>
      </c>
      <c r="D46" s="154"/>
      <c r="E46" s="144" t="s">
        <v>6</v>
      </c>
      <c r="F46" s="145"/>
      <c r="G46" s="22"/>
      <c r="H46" s="22"/>
      <c r="I46" s="22"/>
      <c r="K46" s="22"/>
      <c r="L46" s="22"/>
      <c r="M46" s="22"/>
    </row>
    <row r="47" spans="2:13" s="5" customFormat="1" ht="15">
      <c r="B47" s="23" t="s">
        <v>83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84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96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5"/>
    </row>
    <row r="52" spans="2:19" s="21" customFormat="1" ht="15">
      <c r="B52" s="23" t="s">
        <v>80</v>
      </c>
      <c r="C52" s="165">
        <v>1.2</v>
      </c>
      <c r="D52" s="73">
        <v>285.1</v>
      </c>
      <c r="E52" s="110">
        <f>C52*1.1023</f>
        <v>1.32276</v>
      </c>
      <c r="F52" s="73">
        <f aca="true" t="shared" si="7" ref="E52:F54">D52*1.1023</f>
        <v>314.26573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88</v>
      </c>
      <c r="C53" s="165">
        <v>0.8</v>
      </c>
      <c r="D53" s="73">
        <v>287.8</v>
      </c>
      <c r="E53" s="110">
        <f t="shared" si="7"/>
        <v>0.8818400000000001</v>
      </c>
      <c r="F53" s="73">
        <f t="shared" si="7"/>
        <v>317.24194000000006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87</v>
      </c>
      <c r="C54" s="165">
        <v>0.4</v>
      </c>
      <c r="D54" s="73">
        <v>289</v>
      </c>
      <c r="E54" s="110">
        <f>C54*1.1023</f>
        <v>0.44092000000000003</v>
      </c>
      <c r="F54" s="73">
        <f t="shared" si="7"/>
        <v>318.5647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23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52" t="s">
        <v>18</v>
      </c>
      <c r="D56" s="153"/>
      <c r="E56" s="152" t="s">
        <v>19</v>
      </c>
      <c r="F56" s="153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80</v>
      </c>
      <c r="C57" s="110">
        <v>0.11</v>
      </c>
      <c r="D57" s="68">
        <v>27.54</v>
      </c>
      <c r="E57" s="123">
        <f aca="true" t="shared" si="8" ref="E57:F59">C57/454*1000</f>
        <v>0.2422907488986784</v>
      </c>
      <c r="F57" s="68">
        <f t="shared" si="8"/>
        <v>60.66079295154185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88</v>
      </c>
      <c r="C58" s="110">
        <v>0.11</v>
      </c>
      <c r="D58" s="68">
        <v>27.74</v>
      </c>
      <c r="E58" s="123">
        <f t="shared" si="8"/>
        <v>0.2422907488986784</v>
      </c>
      <c r="F58" s="68">
        <f t="shared" si="8"/>
        <v>61.10132158590309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87</v>
      </c>
      <c r="C59" s="110">
        <v>0.1</v>
      </c>
      <c r="D59" s="68">
        <v>27.88</v>
      </c>
      <c r="E59" s="123">
        <f t="shared" si="8"/>
        <v>0.22026431718061676</v>
      </c>
      <c r="F59" s="68">
        <f t="shared" si="8"/>
        <v>61.409691629955944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52" t="s">
        <v>21</v>
      </c>
      <c r="D61" s="153"/>
      <c r="E61" s="152" t="s">
        <v>6</v>
      </c>
      <c r="F61" s="153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80</v>
      </c>
      <c r="C62" s="110">
        <v>0.385</v>
      </c>
      <c r="D62" s="72">
        <v>13.6</v>
      </c>
      <c r="E62" s="110">
        <f aca="true" t="shared" si="9" ref="E62:F64">C62*22.026</f>
        <v>8.48001</v>
      </c>
      <c r="F62" s="68">
        <f t="shared" si="9"/>
        <v>299.5536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87</v>
      </c>
      <c r="C63" s="130">
        <v>0.115</v>
      </c>
      <c r="D63" s="72">
        <v>12.365</v>
      </c>
      <c r="E63" s="130">
        <f t="shared" si="9"/>
        <v>2.5329900000000003</v>
      </c>
      <c r="F63" s="68">
        <f t="shared" si="9"/>
        <v>272.35149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99</v>
      </c>
      <c r="C64" s="130">
        <v>0.06</v>
      </c>
      <c r="D64" s="72">
        <v>12.035</v>
      </c>
      <c r="E64" s="130">
        <f t="shared" si="9"/>
        <v>1.3215599999999998</v>
      </c>
      <c r="F64" s="68">
        <f t="shared" si="9"/>
        <v>265.08291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3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52" t="s">
        <v>76</v>
      </c>
      <c r="D66" s="153"/>
      <c r="E66" s="152" t="s">
        <v>23</v>
      </c>
      <c r="F66" s="153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77</v>
      </c>
      <c r="C67" s="110">
        <v>0.139</v>
      </c>
      <c r="D67" s="72">
        <v>1.17</v>
      </c>
      <c r="E67" s="110">
        <f aca="true" t="shared" si="10" ref="E67:F69">C67/3.785</f>
        <v>0.03672391017173052</v>
      </c>
      <c r="F67" s="68">
        <f t="shared" si="10"/>
        <v>0.309114927344782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92</v>
      </c>
      <c r="C68" s="110">
        <v>0.059</v>
      </c>
      <c r="D68" s="72">
        <v>1.14</v>
      </c>
      <c r="E68" s="110">
        <f t="shared" si="10"/>
        <v>0.015587846763540289</v>
      </c>
      <c r="F68" s="68">
        <f t="shared" si="10"/>
        <v>0.3011889035667107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101</v>
      </c>
      <c r="C69" s="110">
        <v>0.059</v>
      </c>
      <c r="D69" s="72">
        <v>1.125</v>
      </c>
      <c r="E69" s="110">
        <f t="shared" si="10"/>
        <v>0.015587846763540289</v>
      </c>
      <c r="F69" s="68">
        <f t="shared" si="10"/>
        <v>0.29722589167767505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52" t="s">
        <v>25</v>
      </c>
      <c r="D71" s="153"/>
      <c r="E71" s="152" t="s">
        <v>26</v>
      </c>
      <c r="F71" s="153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89</v>
      </c>
      <c r="C72" s="141">
        <v>0.01125</v>
      </c>
      <c r="D72" s="118">
        <v>0.919</v>
      </c>
      <c r="E72" s="141">
        <f>C72/454*100</f>
        <v>0.0024779735682819385</v>
      </c>
      <c r="F72" s="74">
        <f>D72/454*1000</f>
        <v>2.024229074889868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77</v>
      </c>
      <c r="C73" s="141">
        <v>0.0125</v>
      </c>
      <c r="D73" s="118">
        <v>1.02975</v>
      </c>
      <c r="E73" s="141">
        <f>C73/454*100</f>
        <v>0.0027533039647577094</v>
      </c>
      <c r="F73" s="74">
        <f>D73/454*1000</f>
        <v>2.268171806167401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100</v>
      </c>
      <c r="C74" s="141">
        <v>0.0315</v>
      </c>
      <c r="D74" s="118">
        <v>1.06</v>
      </c>
      <c r="E74" s="141">
        <f>C74/454*100</f>
        <v>0.006938325991189428</v>
      </c>
      <c r="F74" s="74">
        <f>D74/454*1000</f>
        <v>2.334801762114538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10"/>
      <c r="D75" s="13"/>
      <c r="E75" s="139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58" t="s">
        <v>25</v>
      </c>
      <c r="D76" s="158"/>
      <c r="E76" s="152" t="s">
        <v>28</v>
      </c>
      <c r="F76" s="153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77</v>
      </c>
      <c r="C77" s="136">
        <v>0.0006</v>
      </c>
      <c r="D77" s="119" t="s">
        <v>72</v>
      </c>
      <c r="E77" s="136">
        <f>C77/454*1000000</f>
        <v>1.3215859030837005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85</v>
      </c>
      <c r="C78" s="136">
        <v>0.0008</v>
      </c>
      <c r="D78" s="119">
        <v>0.1189</v>
      </c>
      <c r="E78" s="136">
        <f>C78/454*1000000</f>
        <v>1.762114537444934</v>
      </c>
      <c r="F78" s="68">
        <f>D78/454*1000000</f>
        <v>261.8942731277533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91</v>
      </c>
      <c r="C79" s="136">
        <v>0.0008</v>
      </c>
      <c r="D79" s="119" t="s">
        <v>72</v>
      </c>
      <c r="E79" s="136">
        <f>C79/454*1000000</f>
        <v>1.762114537444934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29" t="s">
        <v>72</v>
      </c>
      <c r="E85" s="129">
        <v>1.1226</v>
      </c>
      <c r="F85" s="129">
        <v>0.0093</v>
      </c>
      <c r="G85" s="129">
        <v>1.2416</v>
      </c>
      <c r="H85" s="129">
        <v>1.0553</v>
      </c>
      <c r="I85" s="129">
        <v>0.7328</v>
      </c>
      <c r="J85" s="129">
        <v>0.6884</v>
      </c>
      <c r="K85" s="129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29">
        <v>0.8908</v>
      </c>
      <c r="E86" s="129" t="s">
        <v>72</v>
      </c>
      <c r="F86" s="129">
        <v>0.0083</v>
      </c>
      <c r="G86" s="129">
        <v>1.106</v>
      </c>
      <c r="H86" s="129">
        <v>0.94</v>
      </c>
      <c r="I86" s="129">
        <v>0.6527</v>
      </c>
      <c r="J86" s="129">
        <v>0.6132</v>
      </c>
      <c r="K86" s="129">
        <v>0.1149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106.98</v>
      </c>
      <c r="E87" s="129">
        <v>120.0958</v>
      </c>
      <c r="F87" s="129" t="s">
        <v>72</v>
      </c>
      <c r="G87" s="129">
        <v>132.8264</v>
      </c>
      <c r="H87" s="129">
        <v>112.8957</v>
      </c>
      <c r="I87" s="129">
        <v>78.3909</v>
      </c>
      <c r="J87" s="129">
        <v>73.645</v>
      </c>
      <c r="K87" s="129">
        <v>13.8033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0.8054</v>
      </c>
      <c r="E88" s="129">
        <v>0.9042</v>
      </c>
      <c r="F88" s="129">
        <v>0.0075</v>
      </c>
      <c r="G88" s="129" t="s">
        <v>72</v>
      </c>
      <c r="H88" s="129">
        <v>0.8499</v>
      </c>
      <c r="I88" s="129">
        <v>0.5902</v>
      </c>
      <c r="J88" s="129">
        <v>0.5544</v>
      </c>
      <c r="K88" s="129">
        <v>0.1039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0.9476</v>
      </c>
      <c r="E89" s="129">
        <v>1.0638</v>
      </c>
      <c r="F89" s="129">
        <v>0.0089</v>
      </c>
      <c r="G89" s="129">
        <v>1.1765</v>
      </c>
      <c r="H89" s="129" t="s">
        <v>72</v>
      </c>
      <c r="I89" s="129">
        <v>0.6944</v>
      </c>
      <c r="J89" s="129">
        <v>0.6523</v>
      </c>
      <c r="K89" s="129">
        <v>0.1223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1.3647</v>
      </c>
      <c r="E90" s="129">
        <v>1.532</v>
      </c>
      <c r="F90" s="129">
        <v>0.0128</v>
      </c>
      <c r="G90" s="129">
        <v>1.6944</v>
      </c>
      <c r="H90" s="129">
        <v>1.4402</v>
      </c>
      <c r="I90" s="129" t="s">
        <v>72</v>
      </c>
      <c r="J90" s="129">
        <v>0.9395</v>
      </c>
      <c r="K90" s="129">
        <v>0.1761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1.4526</v>
      </c>
      <c r="E91" s="129">
        <v>1.6307</v>
      </c>
      <c r="F91" s="129">
        <v>0.0136</v>
      </c>
      <c r="G91" s="129">
        <v>1.8036</v>
      </c>
      <c r="H91" s="129">
        <v>1.533</v>
      </c>
      <c r="I91" s="129">
        <v>1.0644</v>
      </c>
      <c r="J91" s="129" t="s">
        <v>72</v>
      </c>
      <c r="K91" s="129">
        <v>0.1874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7.7503</v>
      </c>
      <c r="E92" s="129">
        <v>8.7005</v>
      </c>
      <c r="F92" s="129">
        <v>0.0725</v>
      </c>
      <c r="G92" s="129">
        <v>9.6228</v>
      </c>
      <c r="H92" s="129">
        <v>8.1789</v>
      </c>
      <c r="I92" s="129">
        <v>5.6791</v>
      </c>
      <c r="J92" s="129">
        <v>5.3353</v>
      </c>
      <c r="K92" s="129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0.8907892392659896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57" t="s">
        <v>54</v>
      </c>
      <c r="C114" s="157"/>
      <c r="D114" s="157"/>
      <c r="E114" s="157"/>
      <c r="F114" s="157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56" t="s">
        <v>55</v>
      </c>
      <c r="C115" s="156"/>
      <c r="D115" s="156"/>
      <c r="E115" s="156"/>
      <c r="F115" s="156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56" t="s">
        <v>56</v>
      </c>
      <c r="C116" s="156"/>
      <c r="D116" s="156"/>
      <c r="E116" s="156"/>
      <c r="F116" s="156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56" t="s">
        <v>57</v>
      </c>
      <c r="C117" s="156"/>
      <c r="D117" s="156"/>
      <c r="E117" s="156"/>
      <c r="F117" s="156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56" t="s">
        <v>58</v>
      </c>
      <c r="C118" s="156"/>
      <c r="D118" s="156"/>
      <c r="E118" s="156"/>
      <c r="F118" s="156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56" t="s">
        <v>59</v>
      </c>
      <c r="C119" s="156"/>
      <c r="D119" s="156"/>
      <c r="E119" s="156"/>
      <c r="F119" s="156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56" t="s">
        <v>60</v>
      </c>
      <c r="C120" s="156"/>
      <c r="D120" s="156"/>
      <c r="E120" s="156"/>
      <c r="F120" s="156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55" t="s">
        <v>61</v>
      </c>
      <c r="C121" s="155"/>
      <c r="D121" s="155"/>
      <c r="E121" s="155"/>
      <c r="F121" s="155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50"/>
      <c r="D123" s="164"/>
      <c r="E123" s="164"/>
      <c r="F123" s="151"/>
      <c r="G123" s="112"/>
      <c r="H123" s="112"/>
    </row>
    <row r="124" spans="2:8" ht="30.75" customHeight="1">
      <c r="B124" s="31" t="s">
        <v>63</v>
      </c>
      <c r="C124" s="150" t="s">
        <v>64</v>
      </c>
      <c r="D124" s="151"/>
      <c r="E124" s="150" t="s">
        <v>65</v>
      </c>
      <c r="F124" s="151"/>
      <c r="G124" s="112"/>
      <c r="H124" s="112"/>
    </row>
    <row r="125" spans="2:8" ht="30.75" customHeight="1">
      <c r="B125" s="31" t="s">
        <v>66</v>
      </c>
      <c r="C125" s="150" t="s">
        <v>67</v>
      </c>
      <c r="D125" s="151"/>
      <c r="E125" s="150" t="s">
        <v>68</v>
      </c>
      <c r="F125" s="151"/>
      <c r="G125" s="112"/>
      <c r="H125" s="112"/>
    </row>
    <row r="126" spans="2:8" ht="15" customHeight="1">
      <c r="B126" s="162" t="s">
        <v>69</v>
      </c>
      <c r="C126" s="146" t="s">
        <v>70</v>
      </c>
      <c r="D126" s="147"/>
      <c r="E126" s="146" t="s">
        <v>71</v>
      </c>
      <c r="F126" s="147"/>
      <c r="G126" s="112"/>
      <c r="H126" s="112"/>
    </row>
    <row r="127" spans="2:8" ht="15" customHeight="1">
      <c r="B127" s="163"/>
      <c r="C127" s="148"/>
      <c r="D127" s="149"/>
      <c r="E127" s="148"/>
      <c r="F127" s="149"/>
      <c r="G127" s="112"/>
      <c r="H127" s="112"/>
    </row>
  </sheetData>
  <sheetProtection/>
  <mergeCells count="43">
    <mergeCell ref="B116:F116"/>
    <mergeCell ref="C51:D51"/>
    <mergeCell ref="C46:D46"/>
    <mergeCell ref="C36:D36"/>
    <mergeCell ref="C71:D71"/>
    <mergeCell ref="E66:F6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C21:D21"/>
    <mergeCell ref="E26:F26"/>
    <mergeCell ref="E31:F31"/>
    <mergeCell ref="E46:F46"/>
    <mergeCell ref="C26:D26"/>
    <mergeCell ref="E21:F21"/>
    <mergeCell ref="E36:F36"/>
    <mergeCell ref="B120:F120"/>
    <mergeCell ref="E56:F56"/>
    <mergeCell ref="B118:F118"/>
    <mergeCell ref="E41:F41"/>
    <mergeCell ref="B114:F114"/>
    <mergeCell ref="B115:F115"/>
    <mergeCell ref="E76:F76"/>
    <mergeCell ref="C66:D66"/>
    <mergeCell ref="B119:F119"/>
    <mergeCell ref="C76:D76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2020-06-26T08:04:08Z</dcterms:modified>
  <cp:category/>
  <cp:version/>
  <cp:contentType/>
  <cp:contentStatus/>
</cp:coreProperties>
</file>