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<sst xmlns="http://schemas.openxmlformats.org/spreadsheetml/2006/main" count="166" uniqueCount="104">
  <si>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</si>
  <si>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</si>
  <si>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</si>
  <si>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</si>
  <si>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</si>
  <si>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</si>
  <si>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</si>
  <si>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</si>
  <si>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</si>
  <si>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</si>
  <si>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</si>
  <si>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</si>
  <si>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</si>
  <si>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</si>
  <si>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</si>
  <si>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</si>
  <si>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</si>
  <si>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</si>
  <si>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</si>
  <si>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</si>
  <si>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</si>
  <si>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</si>
  <si>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</si>
  <si>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</si>
  <si>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</si>
  <si>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</si>
  <si>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</si>
  <si>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</si>
  <si>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</si>
  <si>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</si>
  <si>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</si>
  <si>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</si>
  <si>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</si>
  <si>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</si>
  <si>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</si>
  <si>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</si>
  <si>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</si>
  <si>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</si>
  <si>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</si>
  <si>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</si>
  <si>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</si>
  <si>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</si>
  <si>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</si>
  <si>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</si>
  <si>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</si>
  <si>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</si>
  <si>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</si>
  <si>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</si>
  <si>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</si>
  <si>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</si>
  <si>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</si>
  <si>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</si>
  <si>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</si>
  <si>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</si>
  <si>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</si>
  <si>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</si>
  <si>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</si>
  <si>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</si>
  <si>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</si>
  <si>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</si>
  <si>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</si>
  <si>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</si>
  <si>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</si>
  <si>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</si>
  <si>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</si>
  <si>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</si>
  <si>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</si>
  <si>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</si>
  <si>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</si>
  <si>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</si>
  <si>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</si>
  <si>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</si>
  <si>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</si>
  <si>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</si>
  <si>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</si>
  <si>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</si>
  <si>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</si>
  <si>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'18 (€/МT)</t>
  </si>
  <si>
    <t>CME -Жовтень'18</t>
  </si>
  <si>
    <t>Euronext -Листопад '18 (€/МT)</t>
  </si>
  <si>
    <t>Euronext - Грудень '18 (€/МT)</t>
  </si>
  <si>
    <t>Euronext - Лютий '19 (€/МT)</t>
  </si>
  <si>
    <t>CME - Грудень'18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</si>
  <si>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</si>
  <si>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</si>
  <si>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</si>
  <si>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</si>
  <si>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</si>
  <si>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</si>
  <si>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</si>
  <si>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</si>
  <si>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</si>
  <si>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</si>
  <si>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-Листопад'18</t>
  </si>
  <si>
    <t>CME - Січень '19</t>
  </si>
  <si>
    <t>TOCOM - Жовтень '18 (¥/МT)</t>
  </si>
  <si>
    <t>TOCOM - Лютий '19 (¥/МT)</t>
  </si>
  <si>
    <t>Euronext - Травень '19 (€/МT)</t>
  </si>
  <si>
    <t>CME -Грудень'18</t>
  </si>
  <si>
    <t>CME -Січень'19</t>
  </si>
  <si>
    <t>Ціна ($) за амер, галон</t>
  </si>
  <si>
    <t>TOCOM - Травень '19 (¥/МT)</t>
  </si>
  <si>
    <t>CME - Липень'19</t>
  </si>
  <si>
    <t>24 жовтня 2018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</si>
</sst>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55" zoomScaleNormal="55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4.625" style="25" customWidth="1"/>
    <col min="8" max="8" width="14.375" style="25" customWidth="1"/>
    <col min="9" max="9" width="13.25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4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1" t="s">
        <v>103</v>
      </c>
      <c r="D4" s="162"/>
      <c r="E4" s="162"/>
      <c r="F4" s="16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5" t="s">
        <v>5</v>
      </c>
      <c r="D6" s="156"/>
      <c r="E6" s="158" t="s">
        <v>6</v>
      </c>
      <c r="F6" s="158"/>
      <c r="G6"/>
      <c r="H6"/>
      <c r="I6"/>
    </row>
    <row r="7" spans="2:6" s="6" customFormat="1" ht="15">
      <c r="B7" s="24" t="s">
        <v>82</v>
      </c>
      <c r="C7" s="115">
        <v>0.02</v>
      </c>
      <c r="D7" s="14">
        <v>3.68</v>
      </c>
      <c r="E7" s="115">
        <f aca="true" t="shared" si="0" ref="E7:F9">C7*39.3683</f>
        <v>0.787366</v>
      </c>
      <c r="F7" s="13">
        <f t="shared" si="0"/>
        <v>144.875344</v>
      </c>
    </row>
    <row r="8" spans="2:6" s="6" customFormat="1" ht="15">
      <c r="B8" s="24" t="s">
        <v>90</v>
      </c>
      <c r="C8" s="115">
        <v>0.02</v>
      </c>
      <c r="D8" s="14">
        <v>3.804</v>
      </c>
      <c r="E8" s="115">
        <f t="shared" si="0"/>
        <v>0.787366</v>
      </c>
      <c r="F8" s="13">
        <f t="shared" si="0"/>
        <v>149.7570132</v>
      </c>
    </row>
    <row r="9" spans="2:17" s="6" customFormat="1" ht="15">
      <c r="B9" s="24" t="s">
        <v>88</v>
      </c>
      <c r="C9" s="115">
        <v>0.016</v>
      </c>
      <c r="D9" s="14">
        <v>3.866</v>
      </c>
      <c r="E9" s="115">
        <f t="shared" si="0"/>
        <v>0.6298928</v>
      </c>
      <c r="F9" s="13">
        <f>D9*39.3683</f>
        <v>152.1978478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6"/>
      <c r="D10" s="7"/>
      <c r="E10" s="119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5" t="s">
        <v>7</v>
      </c>
      <c r="D11" s="156"/>
      <c r="E11" s="155" t="s">
        <v>6</v>
      </c>
      <c r="F11" s="156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79</v>
      </c>
      <c r="C12" s="137">
        <v>0.15</v>
      </c>
      <c r="D12" s="13">
        <v>167</v>
      </c>
      <c r="E12" s="137">
        <f>C12/$D$86</f>
        <v>0.17105713308244952</v>
      </c>
      <c r="F12" s="71">
        <f aca="true" t="shared" si="1" ref="E12:F14">D12/$D$86</f>
        <v>190.44360816512716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86</v>
      </c>
      <c r="C13" s="137">
        <v>0.29</v>
      </c>
      <c r="D13" s="13">
        <v>170.5</v>
      </c>
      <c r="E13" s="137">
        <f t="shared" si="1"/>
        <v>0.33071045729273574</v>
      </c>
      <c r="F13" s="71">
        <f t="shared" si="1"/>
        <v>194.43494127038431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83</v>
      </c>
      <c r="C14" s="137">
        <v>0.14</v>
      </c>
      <c r="D14" s="13">
        <v>174.25</v>
      </c>
      <c r="E14" s="137">
        <f t="shared" si="1"/>
        <v>0.15965332421028625</v>
      </c>
      <c r="F14" s="71">
        <f t="shared" si="1"/>
        <v>198.71136959744555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7"/>
      <c r="D15" s="52"/>
      <c r="E15" s="117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8" t="s">
        <v>74</v>
      </c>
      <c r="D16" s="158"/>
      <c r="E16" s="155" t="s">
        <v>6</v>
      </c>
      <c r="F16" s="156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87</v>
      </c>
      <c r="C17" s="137">
        <v>10</v>
      </c>
      <c r="D17" s="87">
        <v>24750</v>
      </c>
      <c r="E17" s="137">
        <f aca="true" t="shared" si="2" ref="E17:F19">C17/$D$87</f>
        <v>0.08908685968819599</v>
      </c>
      <c r="F17" s="71">
        <f t="shared" si="2"/>
        <v>220.48997772828508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92</v>
      </c>
      <c r="C18" s="117">
        <v>50</v>
      </c>
      <c r="D18" s="87">
        <v>24590</v>
      </c>
      <c r="E18" s="117">
        <f t="shared" si="2"/>
        <v>0.44543429844098</v>
      </c>
      <c r="F18" s="71">
        <f t="shared" si="2"/>
        <v>219.06458797327394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101</v>
      </c>
      <c r="C19" s="117">
        <v>60</v>
      </c>
      <c r="D19" s="87">
        <v>24580</v>
      </c>
      <c r="E19" s="117">
        <f t="shared" si="2"/>
        <v>0.534521158129176</v>
      </c>
      <c r="F19" s="71">
        <f t="shared" si="2"/>
        <v>218.97550111358575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8"/>
      <c r="D20" s="7"/>
      <c r="E20" s="118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5" t="s">
        <v>5</v>
      </c>
      <c r="D21" s="156"/>
      <c r="E21" s="158" t="s">
        <v>6</v>
      </c>
      <c r="F21" s="158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82</v>
      </c>
      <c r="C22" s="115">
        <v>0.094</v>
      </c>
      <c r="D22" s="14">
        <v>5.002</v>
      </c>
      <c r="E22" s="115">
        <f aca="true" t="shared" si="3" ref="E22:F24">C22*36.7437</f>
        <v>3.4539077999999996</v>
      </c>
      <c r="F22" s="13">
        <f t="shared" si="3"/>
        <v>183.79198739999998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90</v>
      </c>
      <c r="C23" s="115">
        <v>0.094</v>
      </c>
      <c r="D23" s="14">
        <v>5.2</v>
      </c>
      <c r="E23" s="115">
        <f t="shared" si="3"/>
        <v>3.4539077999999996</v>
      </c>
      <c r="F23" s="13">
        <f t="shared" si="3"/>
        <v>191.06724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88</v>
      </c>
      <c r="C24" s="115">
        <v>0.092</v>
      </c>
      <c r="D24" s="90">
        <v>5.334</v>
      </c>
      <c r="E24" s="115">
        <f t="shared" si="3"/>
        <v>3.3804203999999998</v>
      </c>
      <c r="F24" s="13">
        <f t="shared" si="3"/>
        <v>195.99089579999998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38"/>
      <c r="C25" s="118"/>
      <c r="D25" s="119"/>
      <c r="E25" s="115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8" t="s">
        <v>9</v>
      </c>
      <c r="D26" s="158"/>
      <c r="E26" s="155" t="s">
        <v>10</v>
      </c>
      <c r="F26" s="156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80</v>
      </c>
      <c r="C27" s="137">
        <v>0.12</v>
      </c>
      <c r="D27" s="71">
        <v>200.75</v>
      </c>
      <c r="E27" s="137">
        <f aca="true" t="shared" si="4" ref="E27:F29">C27/$D$86</f>
        <v>0.13684570646595962</v>
      </c>
      <c r="F27" s="71">
        <f t="shared" si="4"/>
        <v>228.9314631086783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83</v>
      </c>
      <c r="C28" s="137">
        <v>0.12</v>
      </c>
      <c r="D28" s="13">
        <v>204</v>
      </c>
      <c r="E28" s="137">
        <f t="shared" si="4"/>
        <v>0.13684570646595962</v>
      </c>
      <c r="F28" s="71">
        <f t="shared" si="4"/>
        <v>232.63770099213136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97</v>
      </c>
      <c r="C29" s="137">
        <v>0.12</v>
      </c>
      <c r="D29" s="13">
        <v>205.5</v>
      </c>
      <c r="E29" s="137">
        <f>C29/$D$86</f>
        <v>0.13684570646595962</v>
      </c>
      <c r="F29" s="71">
        <f t="shared" si="4"/>
        <v>234.34827232295586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7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8" t="s">
        <v>12</v>
      </c>
      <c r="D31" s="158"/>
      <c r="E31" s="158" t="s">
        <v>10</v>
      </c>
      <c r="F31" s="15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17">
        <v>0.07</v>
      </c>
      <c r="D32" s="13">
        <v>372</v>
      </c>
      <c r="E32" s="117">
        <f aca="true" t="shared" si="5" ref="E32:F34">C32/$D$86</f>
        <v>0.07982666210514312</v>
      </c>
      <c r="F32" s="71">
        <f t="shared" si="5"/>
        <v>424.2216900444748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81</v>
      </c>
      <c r="C33" s="137">
        <v>0.13</v>
      </c>
      <c r="D33" s="13">
        <v>376.75</v>
      </c>
      <c r="E33" s="137">
        <f t="shared" si="5"/>
        <v>0.14824951533812294</v>
      </c>
      <c r="F33" s="71">
        <f t="shared" si="5"/>
        <v>429.6384992587524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83</v>
      </c>
      <c r="C34" s="137">
        <v>0.13</v>
      </c>
      <c r="D34" s="66">
        <v>376.5</v>
      </c>
      <c r="E34" s="137">
        <f t="shared" si="5"/>
        <v>0.14824951533812294</v>
      </c>
      <c r="F34" s="71">
        <f t="shared" si="5"/>
        <v>429.35340403694835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0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3" t="s">
        <v>5</v>
      </c>
      <c r="D36" s="154"/>
      <c r="E36" s="153" t="s">
        <v>6</v>
      </c>
      <c r="F36" s="15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82</v>
      </c>
      <c r="C37" s="115">
        <v>0.052</v>
      </c>
      <c r="D37" s="75">
        <v>2.92</v>
      </c>
      <c r="E37" s="115">
        <f aca="true" t="shared" si="6" ref="E37:F39">C37*58.0164</f>
        <v>3.0168527999999997</v>
      </c>
      <c r="F37" s="71">
        <f t="shared" si="6"/>
        <v>169.40788799999999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90</v>
      </c>
      <c r="C38" s="115">
        <v>0.044</v>
      </c>
      <c r="D38" s="75">
        <v>2.84</v>
      </c>
      <c r="E38" s="115">
        <f t="shared" si="6"/>
        <v>2.5527216</v>
      </c>
      <c r="F38" s="71">
        <f t="shared" si="6"/>
        <v>164.766576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88</v>
      </c>
      <c r="C39" s="115">
        <v>0.036</v>
      </c>
      <c r="D39" s="75">
        <v>2.904</v>
      </c>
      <c r="E39" s="115">
        <f t="shared" si="6"/>
        <v>2.0885903999999997</v>
      </c>
      <c r="F39" s="71">
        <f t="shared" si="6"/>
        <v>168.4796256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8"/>
      <c r="C40" s="115"/>
      <c r="D40" s="7"/>
      <c r="E40" s="115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3" t="s">
        <v>5</v>
      </c>
      <c r="D41" s="154"/>
      <c r="E41" s="153" t="s">
        <v>6</v>
      </c>
      <c r="F41" s="15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93</v>
      </c>
      <c r="C42" s="115">
        <v>0.072</v>
      </c>
      <c r="D42" s="75">
        <v>8.5</v>
      </c>
      <c r="E42" s="115">
        <f aca="true" t="shared" si="7" ref="E42:F44">C42*36.7437</f>
        <v>2.6455463999999997</v>
      </c>
      <c r="F42" s="71">
        <f t="shared" si="7"/>
        <v>312.32144999999997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94</v>
      </c>
      <c r="C43" s="115">
        <v>0.074</v>
      </c>
      <c r="D43" s="75">
        <v>8.63</v>
      </c>
      <c r="E43" s="115">
        <f t="shared" si="7"/>
        <v>2.7190337999999996</v>
      </c>
      <c r="F43" s="71">
        <f t="shared" si="7"/>
        <v>317.098131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85</v>
      </c>
      <c r="C44" s="115">
        <v>0.074</v>
      </c>
      <c r="D44" s="75">
        <v>8.772</v>
      </c>
      <c r="E44" s="115">
        <f t="shared" si="7"/>
        <v>2.7190337999999996</v>
      </c>
      <c r="F44" s="71">
        <f t="shared" si="7"/>
        <v>322.3157364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5"/>
      <c r="D45" s="75"/>
      <c r="E45" s="118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8" t="s">
        <v>73</v>
      </c>
      <c r="D46" s="158"/>
      <c r="E46" s="155" t="s">
        <v>6</v>
      </c>
      <c r="F46" s="156"/>
      <c r="G46" s="23"/>
      <c r="H46" s="23"/>
      <c r="I46" s="23"/>
      <c r="K46" s="23"/>
      <c r="L46" s="23"/>
      <c r="M46" s="23"/>
    </row>
    <row r="47" spans="2:13" s="6" customFormat="1" ht="15">
      <c r="B47" s="24" t="s">
        <v>95</v>
      </c>
      <c r="C47" s="136">
        <v>0</v>
      </c>
      <c r="D47" s="88" t="s">
        <v>72</v>
      </c>
      <c r="E47" s="139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91</v>
      </c>
      <c r="C48" s="141">
        <v>0</v>
      </c>
      <c r="D48" s="88" t="s">
        <v>72</v>
      </c>
      <c r="E48" s="142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96</v>
      </c>
      <c r="C49" s="136">
        <v>0</v>
      </c>
      <c r="D49" s="88" t="s">
        <v>72</v>
      </c>
      <c r="E49" s="139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9"/>
      <c r="D50" s="5"/>
      <c r="E50" s="119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2" customFormat="1" ht="15">
      <c r="B52" s="24" t="s">
        <v>82</v>
      </c>
      <c r="C52" s="115">
        <v>4.6</v>
      </c>
      <c r="D52" s="76">
        <v>306.2</v>
      </c>
      <c r="E52" s="115">
        <f aca="true" t="shared" si="8" ref="E52:F54">C52*1.1023</f>
        <v>5.07058</v>
      </c>
      <c r="F52" s="76">
        <f t="shared" si="8"/>
        <v>337.52426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94</v>
      </c>
      <c r="C53" s="115">
        <v>4.5</v>
      </c>
      <c r="D53" s="76">
        <v>308.4</v>
      </c>
      <c r="E53" s="115">
        <f t="shared" si="8"/>
        <v>4.96035</v>
      </c>
      <c r="F53" s="76">
        <f t="shared" si="8"/>
        <v>339.94932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85</v>
      </c>
      <c r="C54" s="115">
        <v>4.7</v>
      </c>
      <c r="D54" s="76">
        <v>310.1</v>
      </c>
      <c r="E54" s="115">
        <f>C54*1.1023</f>
        <v>5.18081</v>
      </c>
      <c r="F54" s="76">
        <f t="shared" si="8"/>
        <v>341.82323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40"/>
      <c r="D55" s="66"/>
      <c r="E55" s="137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3" t="s">
        <v>18</v>
      </c>
      <c r="D56" s="154"/>
      <c r="E56" s="153" t="s">
        <v>19</v>
      </c>
      <c r="F56" s="15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82</v>
      </c>
      <c r="C57" s="137">
        <v>0.15</v>
      </c>
      <c r="D57" s="71">
        <v>28.61</v>
      </c>
      <c r="E57" s="137">
        <f aca="true" t="shared" si="9" ref="E57:F59">C57/454*1000</f>
        <v>0.3303964757709251</v>
      </c>
      <c r="F57" s="71">
        <f t="shared" si="9"/>
        <v>63.01762114537444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99</v>
      </c>
      <c r="C58" s="137">
        <v>0.16</v>
      </c>
      <c r="D58" s="71">
        <v>28.85</v>
      </c>
      <c r="E58" s="137">
        <f t="shared" si="9"/>
        <v>0.3524229074889868</v>
      </c>
      <c r="F58" s="71">
        <f t="shared" si="9"/>
        <v>63.546255506607935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85</v>
      </c>
      <c r="C59" s="137">
        <v>0.16</v>
      </c>
      <c r="D59" s="71">
        <v>29.08</v>
      </c>
      <c r="E59" s="137">
        <f t="shared" si="9"/>
        <v>0.3524229074889868</v>
      </c>
      <c r="F59" s="71">
        <f t="shared" si="9"/>
        <v>64.05286343612335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7"/>
      <c r="D60" s="69"/>
      <c r="E60" s="137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3" t="s">
        <v>21</v>
      </c>
      <c r="D61" s="154"/>
      <c r="E61" s="153" t="s">
        <v>6</v>
      </c>
      <c r="F61" s="15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84</v>
      </c>
      <c r="C62" s="118">
        <v>0.035</v>
      </c>
      <c r="D62" s="75">
        <v>10.86</v>
      </c>
      <c r="E62" s="118">
        <f aca="true" t="shared" si="10" ref="E62:F64">C62*22.026</f>
        <v>0.7709100000000001</v>
      </c>
      <c r="F62" s="71">
        <f t="shared" si="10"/>
        <v>239.20236</v>
      </c>
      <c r="G62" s="47"/>
      <c r="H62" s="104"/>
      <c r="I62" s="104"/>
      <c r="J62" s="63"/>
      <c r="K62" s="47"/>
      <c r="L62" s="104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89</v>
      </c>
      <c r="C63" s="118">
        <v>0.03</v>
      </c>
      <c r="D63" s="75">
        <v>11.05</v>
      </c>
      <c r="E63" s="118">
        <f t="shared" si="10"/>
        <v>0.6607799999999999</v>
      </c>
      <c r="F63" s="71">
        <f t="shared" si="10"/>
        <v>243.3873</v>
      </c>
      <c r="G63" s="47"/>
      <c r="H63" s="105"/>
      <c r="I63" s="105"/>
      <c r="J63" s="105"/>
      <c r="K63" s="106"/>
      <c r="L63" s="105"/>
      <c r="M63" s="105"/>
      <c r="N63" s="105"/>
      <c r="O63" s="105"/>
      <c r="P63" s="105"/>
      <c r="Q63" s="105"/>
      <c r="R63" s="105"/>
      <c r="S63" s="107"/>
      <c r="T63" s="107"/>
      <c r="U63" s="107"/>
      <c r="V63" s="107"/>
      <c r="W63" s="105"/>
      <c r="X63" s="47"/>
    </row>
    <row r="64" spans="2:24" ht="15">
      <c r="B64" s="24" t="s">
        <v>85</v>
      </c>
      <c r="C64" s="118">
        <v>0.015</v>
      </c>
      <c r="D64" s="75">
        <v>11.19</v>
      </c>
      <c r="E64" s="118">
        <f t="shared" si="10"/>
        <v>0.33038999999999996</v>
      </c>
      <c r="F64" s="71">
        <f t="shared" si="10"/>
        <v>246.47093999999998</v>
      </c>
      <c r="G64" s="47"/>
      <c r="H64" s="108"/>
      <c r="I64" s="108"/>
      <c r="J64" s="108"/>
      <c r="K64" s="108"/>
      <c r="L64" s="108"/>
      <c r="M64" s="108"/>
      <c r="N64" s="108"/>
      <c r="O64" s="108"/>
      <c r="P64" s="108"/>
      <c r="Q64" s="105"/>
      <c r="R64" s="105"/>
      <c r="S64" s="109"/>
      <c r="T64" s="109"/>
      <c r="U64" s="109"/>
      <c r="V64" s="107"/>
      <c r="W64" s="105"/>
      <c r="X64" s="47"/>
    </row>
    <row r="65" spans="2:24" ht="15">
      <c r="B65" s="53"/>
      <c r="C65" s="132"/>
      <c r="D65" s="70"/>
      <c r="E65" s="115"/>
      <c r="F65" s="71"/>
      <c r="G65" s="47"/>
      <c r="H65" s="108"/>
      <c r="I65" s="108"/>
      <c r="J65" s="110"/>
      <c r="K65" s="108"/>
      <c r="L65" s="108"/>
      <c r="M65" s="108"/>
      <c r="N65" s="108"/>
      <c r="O65" s="108"/>
      <c r="P65" s="108"/>
      <c r="Q65" s="105"/>
      <c r="R65" s="105"/>
      <c r="S65" s="109"/>
      <c r="T65" s="109"/>
      <c r="U65" s="109"/>
      <c r="V65" s="107"/>
      <c r="W65" s="105"/>
      <c r="X65" s="47"/>
    </row>
    <row r="66" spans="2:25" ht="15.75" customHeight="1">
      <c r="B66" s="26" t="s">
        <v>22</v>
      </c>
      <c r="C66" s="153" t="s">
        <v>100</v>
      </c>
      <c r="D66" s="154"/>
      <c r="E66" s="153" t="s">
        <v>23</v>
      </c>
      <c r="F66" s="154"/>
      <c r="G66" s="110"/>
      <c r="H66" s="108"/>
      <c r="I66" s="108"/>
      <c r="J66" s="108"/>
      <c r="K66" s="110"/>
      <c r="L66" s="108"/>
      <c r="M66" s="108"/>
      <c r="N66" s="108"/>
      <c r="O66" s="108"/>
      <c r="P66" s="108"/>
      <c r="Q66" s="105"/>
      <c r="R66" s="105"/>
      <c r="S66" s="109"/>
      <c r="T66" s="109"/>
      <c r="U66" s="109"/>
      <c r="V66" s="107"/>
      <c r="W66" s="105"/>
      <c r="X66" s="47"/>
      <c r="Y66" s="34"/>
    </row>
    <row r="67" spans="2:25" s="6" customFormat="1" ht="15.75" customHeight="1">
      <c r="B67" s="24" t="s">
        <v>84</v>
      </c>
      <c r="C67" s="118">
        <v>0.009</v>
      </c>
      <c r="D67" s="75">
        <v>1.271</v>
      </c>
      <c r="E67" s="118">
        <f aca="true" t="shared" si="11" ref="E67:F69">C67/3.785</f>
        <v>0.0023778071334214</v>
      </c>
      <c r="F67" s="71">
        <f t="shared" si="11"/>
        <v>0.33579920739762215</v>
      </c>
      <c r="G67" s="108"/>
      <c r="H67" s="110"/>
      <c r="I67" s="110"/>
      <c r="J67" s="108"/>
      <c r="K67" s="108"/>
      <c r="L67" s="110"/>
      <c r="M67" s="108"/>
      <c r="N67" s="108"/>
      <c r="O67" s="108"/>
      <c r="P67" s="108"/>
      <c r="Q67" s="105"/>
      <c r="R67" s="105"/>
      <c r="S67" s="109"/>
      <c r="T67" s="109"/>
      <c r="U67" s="109"/>
      <c r="V67" s="107"/>
      <c r="W67" s="105"/>
      <c r="X67" s="47"/>
      <c r="Y67" s="33"/>
    </row>
    <row r="68" spans="2:25" s="6" customFormat="1" ht="16.5" customHeight="1">
      <c r="B68" s="24" t="s">
        <v>98</v>
      </c>
      <c r="C68" s="118">
        <v>0.006</v>
      </c>
      <c r="D68" s="75">
        <v>1.29</v>
      </c>
      <c r="E68" s="118">
        <f t="shared" si="11"/>
        <v>0.001585204755614267</v>
      </c>
      <c r="F68" s="71">
        <f t="shared" si="11"/>
        <v>0.34081902245706736</v>
      </c>
      <c r="G68" s="108"/>
      <c r="H68" s="108"/>
      <c r="I68" s="108"/>
      <c r="J68" s="108"/>
      <c r="K68" s="108"/>
      <c r="L68" s="108"/>
      <c r="M68" s="110"/>
      <c r="N68" s="108"/>
      <c r="O68" s="108"/>
      <c r="P68" s="108"/>
      <c r="Q68" s="105"/>
      <c r="R68" s="105"/>
      <c r="S68" s="109"/>
      <c r="T68" s="109"/>
      <c r="U68" s="109"/>
      <c r="V68" s="111"/>
      <c r="W68" s="105"/>
      <c r="X68" s="47"/>
      <c r="Y68" s="33"/>
    </row>
    <row r="69" spans="2:25" s="6" customFormat="1" ht="16.5" customHeight="1">
      <c r="B69" s="24" t="s">
        <v>89</v>
      </c>
      <c r="C69" s="118">
        <v>0.006</v>
      </c>
      <c r="D69" s="75">
        <v>1.314</v>
      </c>
      <c r="E69" s="118">
        <f t="shared" si="11"/>
        <v>0.001585204755614267</v>
      </c>
      <c r="F69" s="71">
        <f t="shared" si="11"/>
        <v>0.34715984147952444</v>
      </c>
      <c r="G69" s="108"/>
      <c r="H69" s="108"/>
      <c r="I69" s="108"/>
      <c r="J69" s="108"/>
      <c r="K69" s="108"/>
      <c r="L69" s="108"/>
      <c r="M69" s="108"/>
      <c r="N69" s="110"/>
      <c r="O69" s="108"/>
      <c r="P69" s="108"/>
      <c r="Q69" s="106"/>
      <c r="R69" s="105"/>
      <c r="S69" s="109"/>
      <c r="T69" s="109"/>
      <c r="U69" s="109"/>
      <c r="V69" s="111"/>
      <c r="W69" s="105"/>
      <c r="X69" s="47"/>
      <c r="Y69" s="33"/>
    </row>
    <row r="70" spans="2:25" ht="15.75">
      <c r="B70" s="24"/>
      <c r="C70" s="118"/>
      <c r="D70" s="72"/>
      <c r="E70" s="115"/>
      <c r="F70" s="5"/>
      <c r="G70" s="108"/>
      <c r="H70" s="108"/>
      <c r="I70" s="108"/>
      <c r="J70" s="108"/>
      <c r="K70" s="108"/>
      <c r="L70" s="108"/>
      <c r="M70" s="108"/>
      <c r="N70" s="108"/>
      <c r="O70" s="110"/>
      <c r="P70" s="108"/>
      <c r="Q70" s="105"/>
      <c r="R70" s="105"/>
      <c r="S70" s="112"/>
      <c r="T70" s="113"/>
      <c r="U70" s="109"/>
      <c r="V70" s="107"/>
      <c r="W70" s="114"/>
      <c r="X70" s="47"/>
      <c r="Y70" s="34"/>
    </row>
    <row r="71" spans="2:25" ht="15.75" customHeight="1">
      <c r="B71" s="26" t="s">
        <v>24</v>
      </c>
      <c r="C71" s="153" t="s">
        <v>25</v>
      </c>
      <c r="D71" s="154"/>
      <c r="E71" s="153" t="s">
        <v>26</v>
      </c>
      <c r="F71" s="154"/>
      <c r="G71" s="108"/>
      <c r="H71" s="108"/>
      <c r="I71" s="108"/>
      <c r="J71" s="108"/>
      <c r="K71" s="108"/>
      <c r="L71" s="108"/>
      <c r="M71" s="108"/>
      <c r="N71" s="108"/>
      <c r="O71" s="108"/>
      <c r="P71" s="110"/>
      <c r="Q71" s="105"/>
      <c r="R71" s="105"/>
      <c r="S71" s="105"/>
      <c r="T71" s="113"/>
      <c r="U71" s="109"/>
      <c r="V71" s="107"/>
      <c r="W71" s="105"/>
      <c r="X71" s="46"/>
      <c r="Y71" s="34"/>
    </row>
    <row r="72" spans="2:25" s="6" customFormat="1" ht="15">
      <c r="B72" s="24" t="s">
        <v>78</v>
      </c>
      <c r="C72" s="133">
        <v>0.001</v>
      </c>
      <c r="D72" s="128">
        <v>0.87325</v>
      </c>
      <c r="E72" s="133">
        <f>C72/454*100</f>
        <v>0.00022026431718061672</v>
      </c>
      <c r="F72" s="77">
        <f>D72/454*1000</f>
        <v>1.9234581497797356</v>
      </c>
      <c r="G72" s="105"/>
      <c r="H72" s="105"/>
      <c r="I72" s="105"/>
      <c r="J72" s="105"/>
      <c r="K72" s="105"/>
      <c r="L72" s="105"/>
      <c r="M72" s="105"/>
      <c r="N72" s="105"/>
      <c r="O72" s="105"/>
      <c r="P72" s="106"/>
      <c r="Q72" s="105"/>
      <c r="R72" s="105"/>
      <c r="S72" s="105"/>
      <c r="T72" s="105"/>
      <c r="U72" s="109"/>
      <c r="V72" s="107"/>
      <c r="W72" s="107"/>
      <c r="X72" s="54"/>
      <c r="Y72" s="33"/>
    </row>
    <row r="73" spans="2:25" s="6" customFormat="1" ht="16.5" customHeight="1">
      <c r="B73" s="24" t="s">
        <v>84</v>
      </c>
      <c r="C73" s="133">
        <v>0.0075</v>
      </c>
      <c r="D73" s="128">
        <v>0.87075</v>
      </c>
      <c r="E73" s="133">
        <f>C73/454*100</f>
        <v>0.0016519823788546254</v>
      </c>
      <c r="F73" s="77">
        <f>D73/454*1000</f>
        <v>1.9179515418502202</v>
      </c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6"/>
      <c r="R73" s="105"/>
      <c r="S73" s="105"/>
      <c r="T73" s="105"/>
      <c r="U73" s="109"/>
      <c r="V73" s="107"/>
      <c r="W73" s="107"/>
      <c r="X73" s="54"/>
      <c r="Y73" s="33"/>
    </row>
    <row r="74" spans="2:25" s="6" customFormat="1" ht="15.75">
      <c r="B74" s="24" t="s">
        <v>98</v>
      </c>
      <c r="C74" s="133">
        <v>0.01775</v>
      </c>
      <c r="D74" s="128">
        <v>0.873</v>
      </c>
      <c r="E74" s="133">
        <f>C74/454*100</f>
        <v>0.003909691629955947</v>
      </c>
      <c r="F74" s="77">
        <f>D74/454*1000</f>
        <v>1.922907488986784</v>
      </c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6"/>
      <c r="S74" s="105"/>
      <c r="T74" s="105"/>
      <c r="U74" s="109"/>
      <c r="V74" s="111"/>
      <c r="W74" s="105"/>
      <c r="X74" s="54"/>
      <c r="Y74" s="33"/>
    </row>
    <row r="75" spans="2:25" s="6" customFormat="1" ht="15.75" customHeight="1">
      <c r="B75" s="49"/>
      <c r="C75" s="121"/>
      <c r="D75" s="14"/>
      <c r="E75" s="133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60" t="s">
        <v>25</v>
      </c>
      <c r="D76" s="160"/>
      <c r="E76" s="153" t="s">
        <v>28</v>
      </c>
      <c r="F76" s="15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85</v>
      </c>
      <c r="C77" s="119">
        <v>0.002</v>
      </c>
      <c r="D77" s="129">
        <v>0.1399</v>
      </c>
      <c r="E77" s="119">
        <f aca="true" t="shared" si="12" ref="E77:F79">C77/454*1000000</f>
        <v>4.405286343612334</v>
      </c>
      <c r="F77" s="71">
        <f t="shared" si="12"/>
        <v>308.14977973568284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88</v>
      </c>
      <c r="C78" s="119">
        <v>0.0015</v>
      </c>
      <c r="D78" s="129">
        <v>0.1411</v>
      </c>
      <c r="E78" s="119">
        <f t="shared" si="12"/>
        <v>3.303964757709251</v>
      </c>
      <c r="F78" s="71">
        <f t="shared" si="12"/>
        <v>310.79295154185024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102</v>
      </c>
      <c r="C79" s="119">
        <v>0.0012</v>
      </c>
      <c r="D79" s="129" t="s">
        <v>72</v>
      </c>
      <c r="E79" s="119">
        <f t="shared" si="12"/>
        <v>2.643171806167401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9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7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5" t="s">
        <v>72</v>
      </c>
      <c r="E85" s="130">
        <v>1.1404</v>
      </c>
      <c r="F85" s="130">
        <v>0.0089</v>
      </c>
      <c r="G85" s="130">
        <v>1.2909</v>
      </c>
      <c r="H85" s="130">
        <v>1.0026</v>
      </c>
      <c r="I85" s="130">
        <v>0.7675</v>
      </c>
      <c r="J85" s="130">
        <v>0.7064</v>
      </c>
      <c r="K85" s="130">
        <v>0.1276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1">
        <v>0.8769</v>
      </c>
      <c r="E86" s="131" t="s">
        <v>72</v>
      </c>
      <c r="F86" s="131">
        <v>0.0078</v>
      </c>
      <c r="G86" s="131">
        <v>1.132</v>
      </c>
      <c r="H86" s="131">
        <v>0.8792</v>
      </c>
      <c r="I86" s="131">
        <v>0.673</v>
      </c>
      <c r="J86" s="131">
        <v>0.6194</v>
      </c>
      <c r="K86" s="131">
        <v>0.1119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0">
        <v>112.25</v>
      </c>
      <c r="E87" s="130">
        <v>128.0099</v>
      </c>
      <c r="F87" s="130" t="s">
        <v>72</v>
      </c>
      <c r="G87" s="130">
        <v>144.9035</v>
      </c>
      <c r="H87" s="130">
        <v>112.5426</v>
      </c>
      <c r="I87" s="130">
        <v>86.1474</v>
      </c>
      <c r="J87" s="130">
        <v>79.2934</v>
      </c>
      <c r="K87" s="130">
        <v>14.3189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1">
        <v>0.7747</v>
      </c>
      <c r="E88" s="131">
        <v>0.8834</v>
      </c>
      <c r="F88" s="131">
        <v>0.0069</v>
      </c>
      <c r="G88" s="131" t="s">
        <v>72</v>
      </c>
      <c r="H88" s="131">
        <v>0.7767</v>
      </c>
      <c r="I88" s="131">
        <v>0.5945</v>
      </c>
      <c r="J88" s="131">
        <v>0.5472</v>
      </c>
      <c r="K88" s="131">
        <v>0.0988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0">
        <v>0.9974</v>
      </c>
      <c r="E89" s="130">
        <v>1.1374</v>
      </c>
      <c r="F89" s="130">
        <v>0.0089</v>
      </c>
      <c r="G89" s="130">
        <v>1.2875</v>
      </c>
      <c r="H89" s="130" t="s">
        <v>72</v>
      </c>
      <c r="I89" s="130">
        <v>0.7655</v>
      </c>
      <c r="J89" s="130">
        <v>0.7046</v>
      </c>
      <c r="K89" s="130">
        <v>0.1272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1">
        <v>1.303</v>
      </c>
      <c r="E90" s="131">
        <v>1.4859</v>
      </c>
      <c r="F90" s="131">
        <v>0.0116</v>
      </c>
      <c r="G90" s="131">
        <v>1.682</v>
      </c>
      <c r="H90" s="131">
        <v>1.3064</v>
      </c>
      <c r="I90" s="131" t="s">
        <v>72</v>
      </c>
      <c r="J90" s="131">
        <v>0.9204</v>
      </c>
      <c r="K90" s="131">
        <v>0.1662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0">
        <v>1.4156</v>
      </c>
      <c r="E91" s="130">
        <v>1.6144</v>
      </c>
      <c r="F91" s="130">
        <v>0.0126</v>
      </c>
      <c r="G91" s="130">
        <v>1.8274</v>
      </c>
      <c r="H91" s="130">
        <v>1.4193</v>
      </c>
      <c r="I91" s="130">
        <v>1.0864</v>
      </c>
      <c r="J91" s="130" t="s">
        <v>72</v>
      </c>
      <c r="K91" s="130">
        <v>0.1806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1">
        <v>7.8393</v>
      </c>
      <c r="E92" s="131">
        <v>8.9399</v>
      </c>
      <c r="F92" s="131">
        <v>0.0698</v>
      </c>
      <c r="G92" s="131">
        <v>10.1198</v>
      </c>
      <c r="H92" s="131">
        <v>7.8597</v>
      </c>
      <c r="I92" s="131">
        <v>6.0164</v>
      </c>
      <c r="J92" s="131">
        <v>5.5377</v>
      </c>
      <c r="K92" s="131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2"/>
      <c r="H93" s="122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3"/>
      <c r="H94" s="123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1"/>
      <c r="G95" s="124"/>
      <c r="H95" s="124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4"/>
      <c r="G96" s="125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4"/>
      <c r="G97" s="125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9"/>
      <c r="G98" s="124"/>
      <c r="H98" s="124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1"/>
      <c r="G99" s="124"/>
      <c r="H99" s="124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1"/>
      <c r="G100" s="124"/>
      <c r="H100" s="124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2"/>
      <c r="G101" s="126"/>
      <c r="H101" s="126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2"/>
      <c r="G102" s="126"/>
      <c r="H102" s="126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2"/>
      <c r="H103" s="122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2"/>
      <c r="H104" s="122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2"/>
      <c r="H105" s="122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2"/>
      <c r="H106" s="122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2"/>
      <c r="H107" s="122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2"/>
      <c r="H108" s="122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2"/>
      <c r="H109" s="122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2"/>
      <c r="H110" s="122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2"/>
      <c r="H111" s="122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2"/>
      <c r="H112" s="122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2"/>
      <c r="H113" s="122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7" t="s">
        <v>54</v>
      </c>
      <c r="C114" s="157"/>
      <c r="D114" s="157"/>
      <c r="E114" s="157"/>
      <c r="F114" s="157"/>
      <c r="G114" s="122"/>
      <c r="H114" s="122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3" t="s">
        <v>55</v>
      </c>
      <c r="C115" s="143"/>
      <c r="D115" s="143"/>
      <c r="E115" s="143"/>
      <c r="F115" s="143"/>
      <c r="G115" s="122"/>
      <c r="H115" s="122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3" t="s">
        <v>56</v>
      </c>
      <c r="C116" s="143"/>
      <c r="D116" s="143"/>
      <c r="E116" s="143"/>
      <c r="F116" s="143"/>
      <c r="G116" s="122"/>
      <c r="H116" s="122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3" t="s">
        <v>57</v>
      </c>
      <c r="C117" s="143"/>
      <c r="D117" s="143"/>
      <c r="E117" s="143"/>
      <c r="F117" s="143"/>
      <c r="G117" s="122"/>
      <c r="H117" s="122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3" t="s">
        <v>58</v>
      </c>
      <c r="C118" s="143"/>
      <c r="D118" s="143"/>
      <c r="E118" s="143"/>
      <c r="F118" s="143"/>
      <c r="G118" s="122"/>
      <c r="H118" s="122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3" t="s">
        <v>59</v>
      </c>
      <c r="C119" s="143"/>
      <c r="D119" s="143"/>
      <c r="E119" s="143"/>
      <c r="F119" s="143"/>
      <c r="G119" s="122"/>
      <c r="H119" s="122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3" t="s">
        <v>60</v>
      </c>
      <c r="C120" s="143"/>
      <c r="D120" s="143"/>
      <c r="E120" s="143"/>
      <c r="F120" s="143"/>
      <c r="G120" s="122"/>
      <c r="H120" s="122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9" t="s">
        <v>61</v>
      </c>
      <c r="C121" s="159"/>
      <c r="D121" s="159"/>
      <c r="E121" s="159"/>
      <c r="F121" s="159"/>
      <c r="G121" s="122"/>
      <c r="H121" s="122"/>
    </row>
    <row r="122" spans="7:8" ht="15">
      <c r="G122" s="122"/>
      <c r="H122" s="122"/>
    </row>
    <row r="123" spans="2:8" ht="15.75">
      <c r="B123" s="32" t="s">
        <v>62</v>
      </c>
      <c r="C123" s="150"/>
      <c r="D123" s="152"/>
      <c r="E123" s="152"/>
      <c r="F123" s="151"/>
      <c r="G123" s="122"/>
      <c r="H123" s="122"/>
    </row>
    <row r="124" spans="2:8" ht="30.75" customHeight="1">
      <c r="B124" s="32" t="s">
        <v>63</v>
      </c>
      <c r="C124" s="150" t="s">
        <v>64</v>
      </c>
      <c r="D124" s="151"/>
      <c r="E124" s="150" t="s">
        <v>65</v>
      </c>
      <c r="F124" s="151"/>
      <c r="G124" s="122"/>
      <c r="H124" s="122"/>
    </row>
    <row r="125" spans="2:8" ht="30.75" customHeight="1">
      <c r="B125" s="32" t="s">
        <v>66</v>
      </c>
      <c r="C125" s="150" t="s">
        <v>67</v>
      </c>
      <c r="D125" s="151"/>
      <c r="E125" s="150" t="s">
        <v>68</v>
      </c>
      <c r="F125" s="151"/>
      <c r="G125" s="122"/>
      <c r="H125" s="122"/>
    </row>
    <row r="126" spans="2:8" ht="15" customHeight="1">
      <c r="B126" s="144" t="s">
        <v>69</v>
      </c>
      <c r="C126" s="146" t="s">
        <v>70</v>
      </c>
      <c r="D126" s="147"/>
      <c r="E126" s="146" t="s">
        <v>71</v>
      </c>
      <c r="F126" s="147"/>
      <c r="G126" s="122"/>
      <c r="H126" s="122"/>
    </row>
    <row r="127" spans="2:8" ht="15" customHeight="1">
      <c r="B127" s="145"/>
      <c r="C127" s="148"/>
      <c r="D127" s="149"/>
      <c r="E127" s="148"/>
      <c r="F127" s="149"/>
      <c r="G127" s="122"/>
      <c r="H127" s="122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2018-10-26T08:03:59Z</dcterms:modified>
  <cp:category/>
  <cp:version/>
  <cp:contentType/>
  <cp:contentStatus/>
</cp:coreProperties>
</file>