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<sst xmlns="http://schemas.openxmlformats.org/spreadsheetml/2006/main" count="160" uniqueCount="113">
  <si>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</si>
  <si>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</si>
  <si>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</si>
  <si>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</si>
  <si>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</si>
  <si>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</si>
  <si>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</si>
  <si>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</si>
  <si>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</si>
  <si>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</si>
  <si>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</si>
  <si>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</si>
  <si>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</si>
  <si>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</si>
  <si>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</si>
  <si>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</si>
  <si>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</si>
  <si>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</si>
  <si>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</si>
  <si>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</si>
  <si>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</si>
  <si>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</si>
  <si>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</si>
  <si>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</si>
  <si>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</si>
  <si>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</si>
  <si>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</si>
  <si>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</si>
  <si>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</si>
  <si>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</si>
  <si>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</si>
  <si>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</si>
  <si>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</si>
  <si>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</si>
  <si>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</si>
  <si>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</si>
  <si>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</si>
  <si>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</si>
  <si>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</si>
  <si>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</si>
  <si>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</si>
  <si>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</si>
  <si>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</si>
  <si>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</si>
  <si>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</si>
  <si>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</si>
  <si>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</si>
  <si>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</si>
  <si>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</si>
  <si>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</si>
  <si>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</si>
  <si>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</si>
  <si>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</si>
  <si>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</si>
  <si>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</si>
  <si>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</si>
  <si>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</si>
  <si>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</si>
  <si>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</si>
  <si>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</si>
  <si>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</si>
  <si>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</si>
  <si>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</si>
  <si>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</si>
  <si>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</si>
  <si>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</si>
  <si>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</si>
  <si>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</si>
  <si>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</si>
  <si>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</si>
  <si>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</si>
  <si>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</si>
  <si>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</si>
  <si>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</si>
  <si>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</si>
  <si>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</si>
  <si>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</si>
  <si>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</si>
  <si>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</si>
  <si>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</si>
  <si>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</si>
  <si>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</si>
  <si>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</si>
  <si>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</si>
  <si>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</si>
  <si>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</si>
  <si>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</si>
  <si>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</si>
  <si>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</si>
  <si>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</si>
  <si>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</si>
  <si>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</si>
  <si>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</si>
  <si>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</si>
  <si>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</si>
  <si>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</si>
  <si>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</si>
  <si>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</si>
  <si>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</si>
  <si>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</si>
  <si>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</si>
  <si>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</si>
  <si>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</si>
  <si>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</si>
  <si>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</si>
  <si>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</si>
  <si>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</si>
  <si>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</si>
  <si>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</si>
  <si>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</si>
  <si>
    <t>TOCOM - Вересень'16 (¥/МT)</t>
  </si>
  <si>
    <t>TOCOM - Серпень'16 (¥/МT)</t>
  </si>
  <si>
    <t>24 лютого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</si>
</sst>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174" fontId="31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0" t="s">
        <v>112</v>
      </c>
      <c r="D4" s="151"/>
      <c r="E4" s="151"/>
      <c r="F4" s="152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6" t="s">
        <v>5</v>
      </c>
      <c r="D6" s="147"/>
      <c r="E6" s="145" t="s">
        <v>6</v>
      </c>
      <c r="F6" s="145"/>
      <c r="G6" s="26"/>
      <c r="I6"/>
    </row>
    <row r="7" spans="2:8" s="6" customFormat="1" ht="15">
      <c r="B7" s="27" t="s">
        <v>99</v>
      </c>
      <c r="C7" s="133">
        <v>0.022</v>
      </c>
      <c r="D7" s="14">
        <v>3.59</v>
      </c>
      <c r="E7" s="133">
        <f aca="true" t="shared" si="0" ref="E7:F9">C7*39.3683</f>
        <v>0.8661026</v>
      </c>
      <c r="F7" s="13">
        <f t="shared" si="0"/>
        <v>141.33219699999998</v>
      </c>
      <c r="G7" s="28"/>
      <c r="H7" s="28"/>
    </row>
    <row r="8" spans="2:8" s="6" customFormat="1" ht="15">
      <c r="B8" s="27" t="s">
        <v>100</v>
      </c>
      <c r="C8" s="141">
        <v>0.022</v>
      </c>
      <c r="D8" s="14">
        <v>3.644</v>
      </c>
      <c r="E8" s="141">
        <f t="shared" si="0"/>
        <v>0.8661026</v>
      </c>
      <c r="F8" s="13">
        <f t="shared" si="0"/>
        <v>143.4580852</v>
      </c>
      <c r="G8" s="26"/>
      <c r="H8" s="26"/>
    </row>
    <row r="9" spans="2:17" s="6" customFormat="1" ht="15">
      <c r="B9" s="27" t="s">
        <v>101</v>
      </c>
      <c r="C9" s="141">
        <v>0.02</v>
      </c>
      <c r="D9" s="14">
        <v>3.692</v>
      </c>
      <c r="E9" s="141">
        <f t="shared" si="0"/>
        <v>0.787366</v>
      </c>
      <c r="F9" s="13">
        <f t="shared" si="0"/>
        <v>145.3477636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5" t="s">
        <v>7</v>
      </c>
      <c r="D11" s="145"/>
      <c r="E11" s="146" t="s">
        <v>6</v>
      </c>
      <c r="F11" s="147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47">
        <v>1.2</v>
      </c>
      <c r="D12" s="75">
        <v>143.75</v>
      </c>
      <c r="E12" s="47">
        <f>C12/D86</f>
        <v>1.323918799646955</v>
      </c>
      <c r="F12" s="102">
        <f>D12/D86</f>
        <v>158.59443954104148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47">
        <v>1.47</v>
      </c>
      <c r="D13" s="75">
        <v>151</v>
      </c>
      <c r="E13" s="47">
        <f>C13/D86</f>
        <v>1.62180052956752</v>
      </c>
      <c r="F13" s="102">
        <f>D13/D86</f>
        <v>166.59311562224184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47">
        <v>1.26</v>
      </c>
      <c r="D14" s="13">
        <v>157</v>
      </c>
      <c r="E14" s="47">
        <f>C14/D86</f>
        <v>1.3901147396293028</v>
      </c>
      <c r="F14" s="102">
        <f>D14/D86</f>
        <v>173.2127096204766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5" t="s">
        <v>95</v>
      </c>
      <c r="D16" s="145"/>
      <c r="E16" s="146" t="s">
        <v>6</v>
      </c>
      <c r="F16" s="147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7" t="s">
        <v>92</v>
      </c>
      <c r="C17" s="47">
        <v>390</v>
      </c>
      <c r="D17" s="129">
        <v>20000</v>
      </c>
      <c r="E17" s="47">
        <f aca="true" t="shared" si="1" ref="E17:F19">C17/$D$87</f>
        <v>3.476555535746122</v>
      </c>
      <c r="F17" s="102">
        <f t="shared" si="1"/>
        <v>178.2848992690319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7" t="s">
        <v>93</v>
      </c>
      <c r="C18" s="47">
        <v>340</v>
      </c>
      <c r="D18" s="130">
        <v>19610</v>
      </c>
      <c r="E18" s="47">
        <f t="shared" si="1"/>
        <v>3.0308432875735423</v>
      </c>
      <c r="F18" s="102">
        <f t="shared" si="1"/>
        <v>174.80834373328577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7" t="s">
        <v>110</v>
      </c>
      <c r="C19" s="142">
        <v>380</v>
      </c>
      <c r="D19" s="130">
        <v>20010</v>
      </c>
      <c r="E19" s="47">
        <f t="shared" si="1"/>
        <v>3.3874130861116063</v>
      </c>
      <c r="F19" s="102">
        <f t="shared" si="1"/>
        <v>178.3740417186664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46" t="s">
        <v>5</v>
      </c>
      <c r="D21" s="147"/>
      <c r="E21" s="145" t="s">
        <v>6</v>
      </c>
      <c r="F21" s="145"/>
      <c r="I21" s="134"/>
      <c r="J21" s="135"/>
      <c r="K21" s="135"/>
      <c r="L21" s="135"/>
      <c r="M21" s="135"/>
      <c r="N21" s="39"/>
      <c r="O21" s="135"/>
      <c r="P21" s="135"/>
      <c r="Q21" s="135"/>
    </row>
    <row r="22" spans="2:18" s="6" customFormat="1" ht="15.75">
      <c r="B22" s="27" t="s">
        <v>99</v>
      </c>
      <c r="C22" s="133">
        <v>0.052</v>
      </c>
      <c r="D22" s="14">
        <v>4.424</v>
      </c>
      <c r="E22" s="133">
        <f aca="true" t="shared" si="2" ref="E22:F24">C22*36.7437</f>
        <v>1.9106723999999997</v>
      </c>
      <c r="F22" s="13">
        <f t="shared" si="2"/>
        <v>162.5541288</v>
      </c>
      <c r="G22" s="36"/>
      <c r="H22" s="36"/>
      <c r="I22" s="39"/>
      <c r="J22" s="88"/>
      <c r="K22" s="135"/>
      <c r="L22" s="135"/>
      <c r="M22" s="135"/>
      <c r="N22" s="135"/>
      <c r="O22" s="135"/>
      <c r="P22" s="135"/>
      <c r="Q22" s="135"/>
      <c r="R22" s="135"/>
    </row>
    <row r="23" spans="2:18" s="6" customFormat="1" ht="15">
      <c r="B23" s="27" t="s">
        <v>100</v>
      </c>
      <c r="C23" s="133">
        <v>0.044</v>
      </c>
      <c r="D23" s="14">
        <v>4.512</v>
      </c>
      <c r="E23" s="133">
        <f t="shared" si="2"/>
        <v>1.6167227999999998</v>
      </c>
      <c r="F23" s="13">
        <f t="shared" si="2"/>
        <v>165.78757439999998</v>
      </c>
      <c r="G23" s="36"/>
      <c r="H23" s="36"/>
      <c r="I23" s="135"/>
      <c r="J23" s="135"/>
      <c r="K23" s="88"/>
      <c r="L23" s="135"/>
      <c r="M23" s="135"/>
      <c r="N23" s="135"/>
      <c r="O23" s="135"/>
      <c r="P23" s="135"/>
      <c r="Q23" s="135"/>
      <c r="R23" s="135"/>
    </row>
    <row r="24" spans="2:18" s="6" customFormat="1" ht="15">
      <c r="B24" s="27" t="s">
        <v>101</v>
      </c>
      <c r="C24" s="133">
        <v>0.042</v>
      </c>
      <c r="D24" s="14">
        <v>4.6</v>
      </c>
      <c r="E24" s="133">
        <f t="shared" si="2"/>
        <v>1.5432354</v>
      </c>
      <c r="F24" s="13">
        <f t="shared" si="2"/>
        <v>169.02101999999996</v>
      </c>
      <c r="G24" s="36"/>
      <c r="H24" s="36"/>
      <c r="I24" s="135"/>
      <c r="J24" s="135"/>
      <c r="K24" s="135"/>
      <c r="L24" s="88"/>
      <c r="M24" s="135"/>
      <c r="N24" s="135"/>
      <c r="O24" s="135"/>
      <c r="P24" s="135"/>
      <c r="Q24" s="135"/>
      <c r="R24" s="135"/>
    </row>
    <row r="25" spans="2:18" s="6" customFormat="1" ht="15">
      <c r="B25" s="27"/>
      <c r="C25" s="136"/>
      <c r="D25" s="7"/>
      <c r="E25" s="15"/>
      <c r="F25" s="96"/>
      <c r="G25" s="36"/>
      <c r="H25" s="36"/>
      <c r="I25" s="135"/>
      <c r="J25" s="135"/>
      <c r="K25" s="135"/>
      <c r="L25" s="135"/>
      <c r="M25" s="88"/>
      <c r="N25" s="135"/>
      <c r="O25" s="135"/>
      <c r="P25" s="135"/>
      <c r="Q25" s="135"/>
      <c r="R25" s="135"/>
    </row>
    <row r="26" spans="2:18" s="6" customFormat="1" ht="15.75">
      <c r="B26" s="29" t="s">
        <v>9</v>
      </c>
      <c r="C26" s="145" t="s">
        <v>10</v>
      </c>
      <c r="D26" s="145"/>
      <c r="E26" s="146" t="s">
        <v>11</v>
      </c>
      <c r="F26" s="147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39">
        <v>3.16</v>
      </c>
      <c r="D27" s="102">
        <v>145.5</v>
      </c>
      <c r="E27" s="139">
        <f>C27/D86</f>
        <v>3.4863195057369816</v>
      </c>
      <c r="F27" s="102">
        <f>D27/D86</f>
        <v>160.52515445719328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39">
        <v>2.08</v>
      </c>
      <c r="D28" s="75">
        <v>153.25</v>
      </c>
      <c r="E28" s="139">
        <f>C28/D86</f>
        <v>2.2947925860547222</v>
      </c>
      <c r="F28" s="102">
        <f>D28/D86</f>
        <v>169.07546337157987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39">
        <v>2.42</v>
      </c>
      <c r="D29" s="13">
        <v>161.25</v>
      </c>
      <c r="E29" s="139">
        <f>C29/D86</f>
        <v>2.6699029126213594</v>
      </c>
      <c r="F29" s="102">
        <f>D29/D86</f>
        <v>177.9015887025596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45" t="s">
        <v>14</v>
      </c>
      <c r="D31" s="145"/>
      <c r="E31" s="145" t="s">
        <v>11</v>
      </c>
      <c r="F31" s="145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39">
        <v>0.71</v>
      </c>
      <c r="D32" s="75">
        <v>351.5</v>
      </c>
      <c r="E32" s="140">
        <f>C32/D86</f>
        <v>0.7833186231244483</v>
      </c>
      <c r="F32" s="102">
        <f>D32/D86</f>
        <v>387.79788172992056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39">
        <v>0.72</v>
      </c>
      <c r="D33" s="75">
        <v>343.5</v>
      </c>
      <c r="E33" s="140">
        <f>C33/$D$86</f>
        <v>0.794351279788173</v>
      </c>
      <c r="F33" s="102">
        <f>D33/$D$86</f>
        <v>378.9717563989409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39">
        <v>0.57</v>
      </c>
      <c r="D34" s="99">
        <v>347.5</v>
      </c>
      <c r="E34" s="140">
        <f>C34/$D$86</f>
        <v>0.6288614298323035</v>
      </c>
      <c r="F34" s="102">
        <f>D34/$D$86</f>
        <v>383.3848190644307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48" t="s">
        <v>5</v>
      </c>
      <c r="D36" s="149"/>
      <c r="E36" s="148" t="s">
        <v>6</v>
      </c>
      <c r="F36" s="149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102</v>
      </c>
      <c r="C37" s="133">
        <v>0.046</v>
      </c>
      <c r="D37" s="107">
        <v>1.776</v>
      </c>
      <c r="E37" s="133">
        <f aca="true" t="shared" si="3" ref="E37:F39">C37*58.0164</f>
        <v>2.6687543999999996</v>
      </c>
      <c r="F37" s="102">
        <f t="shared" si="3"/>
        <v>103.03712639999999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100</v>
      </c>
      <c r="C38" s="133">
        <v>0.04</v>
      </c>
      <c r="D38" s="107">
        <v>1.87</v>
      </c>
      <c r="E38" s="133">
        <f t="shared" si="3"/>
        <v>2.320656</v>
      </c>
      <c r="F38" s="102">
        <f t="shared" si="3"/>
        <v>108.490668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101</v>
      </c>
      <c r="C39" s="133">
        <v>0.04</v>
      </c>
      <c r="D39" s="107">
        <v>1.942</v>
      </c>
      <c r="E39" s="133">
        <f t="shared" si="3"/>
        <v>2.320656</v>
      </c>
      <c r="F39" s="102">
        <f t="shared" si="3"/>
        <v>112.66784879999999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48" t="s">
        <v>5</v>
      </c>
      <c r="D41" s="149"/>
      <c r="E41" s="148" t="s">
        <v>6</v>
      </c>
      <c r="F41" s="149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99</v>
      </c>
      <c r="C42" s="133">
        <v>0.016</v>
      </c>
      <c r="D42" s="107">
        <v>8.67</v>
      </c>
      <c r="E42" s="133">
        <f aca="true" t="shared" si="4" ref="E42:F44">C42*36.7437</f>
        <v>0.5878992</v>
      </c>
      <c r="F42" s="102">
        <f t="shared" si="4"/>
        <v>318.56787899999995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100</v>
      </c>
      <c r="C43" s="133">
        <v>0.006</v>
      </c>
      <c r="D43" s="107">
        <v>8.722</v>
      </c>
      <c r="E43" s="133">
        <f t="shared" si="4"/>
        <v>0.2204622</v>
      </c>
      <c r="F43" s="102">
        <f t="shared" si="4"/>
        <v>320.47855139999996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33">
        <v>0.004</v>
      </c>
      <c r="D44" s="107">
        <v>8.782</v>
      </c>
      <c r="E44" s="133">
        <f t="shared" si="4"/>
        <v>0.1469748</v>
      </c>
      <c r="F44" s="102">
        <f t="shared" si="4"/>
        <v>322.6831734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45" t="s">
        <v>94</v>
      </c>
      <c r="D46" s="145"/>
      <c r="E46" s="146" t="s">
        <v>6</v>
      </c>
      <c r="F46" s="147"/>
      <c r="G46" s="32"/>
      <c r="H46" s="32"/>
      <c r="I46" s="24"/>
      <c r="K46" s="25"/>
      <c r="L46" s="25"/>
      <c r="M46" s="25"/>
    </row>
    <row r="47" spans="2:13" s="6" customFormat="1" ht="15">
      <c r="B47" s="137" t="s">
        <v>96</v>
      </c>
      <c r="C47" s="143">
        <v>0</v>
      </c>
      <c r="D47" s="131">
        <v>48330</v>
      </c>
      <c r="E47" s="144">
        <f aca="true" t="shared" si="5" ref="E47:F49">C47/$D$87</f>
        <v>0</v>
      </c>
      <c r="F47" s="102">
        <f t="shared" si="5"/>
        <v>430.8254590836156</v>
      </c>
      <c r="G47" s="32"/>
      <c r="H47" s="32"/>
      <c r="I47" s="24"/>
      <c r="K47" s="25"/>
      <c r="L47" s="25"/>
      <c r="M47" s="25"/>
    </row>
    <row r="48" spans="2:13" s="6" customFormat="1" ht="15">
      <c r="B48" s="137" t="s">
        <v>97</v>
      </c>
      <c r="C48" s="143">
        <v>0</v>
      </c>
      <c r="D48" s="131">
        <v>43000</v>
      </c>
      <c r="E48" s="144">
        <f t="shared" si="5"/>
        <v>0</v>
      </c>
      <c r="F48" s="102">
        <f t="shared" si="5"/>
        <v>383.3125334284186</v>
      </c>
      <c r="G48" s="32"/>
      <c r="H48" s="32"/>
      <c r="I48" s="24"/>
      <c r="K48" s="25"/>
      <c r="L48" s="25"/>
      <c r="M48" s="25"/>
    </row>
    <row r="49" spans="2:13" s="6" customFormat="1" ht="15">
      <c r="B49" s="137" t="s">
        <v>111</v>
      </c>
      <c r="C49" s="132">
        <v>1180</v>
      </c>
      <c r="D49" s="131">
        <v>42810</v>
      </c>
      <c r="E49" s="133">
        <f t="shared" si="5"/>
        <v>10.518809056872882</v>
      </c>
      <c r="F49" s="102">
        <f t="shared" si="5"/>
        <v>381.6188268853628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48" t="s">
        <v>19</v>
      </c>
      <c r="D51" s="149"/>
      <c r="E51" s="148" t="s">
        <v>6</v>
      </c>
      <c r="F51" s="149"/>
      <c r="G51" s="32"/>
      <c r="H51" s="32"/>
      <c r="I51" s="24"/>
      <c r="J51" s="6"/>
    </row>
    <row r="52" spans="2:13" s="24" customFormat="1" ht="15">
      <c r="B52" s="27" t="s">
        <v>99</v>
      </c>
      <c r="C52" s="133">
        <v>0.3</v>
      </c>
      <c r="D52" s="108">
        <v>262.6</v>
      </c>
      <c r="E52" s="133">
        <f aca="true" t="shared" si="6" ref="E52:F54">C52*1.1023</f>
        <v>0.33069</v>
      </c>
      <c r="F52" s="108">
        <f t="shared" si="6"/>
        <v>289.46398000000005</v>
      </c>
      <c r="G52" s="28"/>
      <c r="H52" s="26"/>
      <c r="K52" s="6"/>
      <c r="L52" s="6"/>
      <c r="M52" s="6"/>
    </row>
    <row r="53" spans="2:19" s="24" customFormat="1" ht="15">
      <c r="B53" s="27" t="s">
        <v>100</v>
      </c>
      <c r="C53" s="128">
        <v>0.3</v>
      </c>
      <c r="D53" s="108">
        <v>264.4</v>
      </c>
      <c r="E53" s="128">
        <f t="shared" si="6"/>
        <v>0.33069</v>
      </c>
      <c r="F53" s="108">
        <f t="shared" si="6"/>
        <v>291.44812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101</v>
      </c>
      <c r="C54" s="128">
        <v>0.3</v>
      </c>
      <c r="D54" s="108">
        <v>267.1</v>
      </c>
      <c r="E54" s="128">
        <f t="shared" si="6"/>
        <v>0.33069</v>
      </c>
      <c r="F54" s="108">
        <f t="shared" si="6"/>
        <v>294.42433000000005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48" t="s">
        <v>21</v>
      </c>
      <c r="D56" s="149"/>
      <c r="E56" s="148" t="s">
        <v>22</v>
      </c>
      <c r="F56" s="149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103</v>
      </c>
      <c r="C57" s="140">
        <v>0.17</v>
      </c>
      <c r="D57" s="102">
        <v>30.98</v>
      </c>
      <c r="E57" s="140">
        <f aca="true" t="shared" si="7" ref="E57:F59">C57/454*1000</f>
        <v>0.3744493392070485</v>
      </c>
      <c r="F57" s="102">
        <f t="shared" si="7"/>
        <v>68.23788546255506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100</v>
      </c>
      <c r="C58" s="140">
        <v>0.18</v>
      </c>
      <c r="D58" s="102">
        <v>31.32</v>
      </c>
      <c r="E58" s="140">
        <f t="shared" si="7"/>
        <v>0.3964757709251101</v>
      </c>
      <c r="F58" s="102">
        <f t="shared" si="7"/>
        <v>68.98678414096916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101</v>
      </c>
      <c r="C59" s="140">
        <v>0.17</v>
      </c>
      <c r="D59" s="102">
        <v>31.48</v>
      </c>
      <c r="E59" s="140">
        <f t="shared" si="7"/>
        <v>0.3744493392070485</v>
      </c>
      <c r="F59" s="102">
        <f t="shared" si="7"/>
        <v>69.33920704845815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48" t="s">
        <v>24</v>
      </c>
      <c r="D61" s="149"/>
      <c r="E61" s="148" t="s">
        <v>6</v>
      </c>
      <c r="F61" s="149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103</v>
      </c>
      <c r="C62" s="15">
        <v>0.065</v>
      </c>
      <c r="D62" s="107">
        <v>10.675</v>
      </c>
      <c r="E62" s="15">
        <f aca="true" t="shared" si="8" ref="E62:F64">C62*22.0462</f>
        <v>1.433003</v>
      </c>
      <c r="F62" s="102">
        <f t="shared" si="8"/>
        <v>235.343185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100</v>
      </c>
      <c r="C63" s="15">
        <v>0.075</v>
      </c>
      <c r="D63" s="107">
        <v>10.945</v>
      </c>
      <c r="E63" s="15">
        <f t="shared" si="8"/>
        <v>1.653465</v>
      </c>
      <c r="F63" s="102">
        <f t="shared" si="8"/>
        <v>241.295659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101</v>
      </c>
      <c r="C64" s="15">
        <v>0.075</v>
      </c>
      <c r="D64" s="107">
        <v>11.185</v>
      </c>
      <c r="E64" s="15">
        <f t="shared" si="8"/>
        <v>1.653465</v>
      </c>
      <c r="F64" s="102">
        <f t="shared" si="8"/>
        <v>246.586747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10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48" t="s">
        <v>26</v>
      </c>
      <c r="D66" s="149"/>
      <c r="E66" s="148" t="s">
        <v>27</v>
      </c>
      <c r="F66" s="149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103</v>
      </c>
      <c r="C67" s="136">
        <v>0.009</v>
      </c>
      <c r="D67" s="107">
        <v>1.406</v>
      </c>
      <c r="E67" s="136">
        <f aca="true" t="shared" si="9" ref="E67:F69">C67/3.785</f>
        <v>0.0023778071334214</v>
      </c>
      <c r="F67" s="102">
        <f t="shared" si="9"/>
        <v>0.3714663143989432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104</v>
      </c>
      <c r="C68" s="136">
        <v>0.008</v>
      </c>
      <c r="D68" s="107">
        <v>1.427</v>
      </c>
      <c r="E68" s="136">
        <f t="shared" si="9"/>
        <v>0.0021136063408190224</v>
      </c>
      <c r="F68" s="102">
        <f t="shared" si="9"/>
        <v>0.3770145310435931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100</v>
      </c>
      <c r="C69" s="136">
        <v>0.008</v>
      </c>
      <c r="D69" s="107">
        <v>1.436</v>
      </c>
      <c r="E69" s="136">
        <f t="shared" si="9"/>
        <v>0.0021136063408190224</v>
      </c>
      <c r="F69" s="102">
        <f t="shared" si="9"/>
        <v>0.3793923381770145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48" t="s">
        <v>29</v>
      </c>
      <c r="D71" s="149"/>
      <c r="E71" s="148" t="s">
        <v>30</v>
      </c>
      <c r="F71" s="149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108</v>
      </c>
      <c r="C72" s="163">
        <v>0</v>
      </c>
      <c r="D72" s="111">
        <v>0.7715</v>
      </c>
      <c r="E72" s="163">
        <f>C72/454*100</f>
        <v>0</v>
      </c>
      <c r="F72" s="109">
        <f>D72/454*1000</f>
        <v>1.699339207048458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103</v>
      </c>
      <c r="C73" s="138">
        <v>0.006</v>
      </c>
      <c r="D73" s="111">
        <v>0.79</v>
      </c>
      <c r="E73" s="138">
        <f>C73/454*100</f>
        <v>0.0013215859030837004</v>
      </c>
      <c r="F73" s="109">
        <f>D73/454*1000</f>
        <v>1.7400881057268722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104</v>
      </c>
      <c r="C74" s="138">
        <v>0.01925</v>
      </c>
      <c r="D74" s="111">
        <v>0.795</v>
      </c>
      <c r="E74" s="138">
        <f>C74/454*100</f>
        <v>0.004240088105726872</v>
      </c>
      <c r="F74" s="109">
        <f>D74/454*1000</f>
        <v>1.7511013215859033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9" t="s">
        <v>29</v>
      </c>
      <c r="D76" s="159"/>
      <c r="E76" s="148" t="s">
        <v>32</v>
      </c>
      <c r="F76" s="149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107</v>
      </c>
      <c r="C77" s="164">
        <v>0.0003</v>
      </c>
      <c r="D77" s="106">
        <v>0.1395</v>
      </c>
      <c r="E77" s="164">
        <f>C77/454*1000000</f>
        <v>0.6607929515418502</v>
      </c>
      <c r="F77" s="102">
        <f>D77/454*1000000</f>
        <v>307.26872246696036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105</v>
      </c>
      <c r="C78" s="164">
        <v>0.0002</v>
      </c>
      <c r="D78" s="106">
        <v>0.1393</v>
      </c>
      <c r="E78" s="164">
        <f>C78/454*1000000</f>
        <v>0.4405286343612335</v>
      </c>
      <c r="F78" s="102">
        <f>D78/454*1000000</f>
        <v>306.82819383259914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106</v>
      </c>
      <c r="C79" s="68">
        <v>0.0001</v>
      </c>
      <c r="D79" s="106" t="s">
        <v>89</v>
      </c>
      <c r="E79" s="68">
        <f>C79/454*1000000</f>
        <v>0.22026431718061676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1.10333</v>
      </c>
      <c r="F85" s="91">
        <v>0.0089</v>
      </c>
      <c r="G85" s="91">
        <v>1.3929</v>
      </c>
      <c r="H85" s="91">
        <v>1.0118</v>
      </c>
      <c r="I85" s="91">
        <v>0.7287</v>
      </c>
      <c r="J85" s="91">
        <v>0.7174</v>
      </c>
      <c r="K85" s="91">
        <v>0.1287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126">
        <v>0.9064</v>
      </c>
      <c r="E86" s="92" t="s">
        <v>89</v>
      </c>
      <c r="F86" s="92">
        <v>0.0081</v>
      </c>
      <c r="G86" s="92">
        <v>1.2625</v>
      </c>
      <c r="H86" s="92">
        <v>0.9171</v>
      </c>
      <c r="I86" s="92">
        <v>0.6604</v>
      </c>
      <c r="J86" s="92">
        <v>0.6502</v>
      </c>
      <c r="K86" s="126">
        <v>0.1167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112.18</v>
      </c>
      <c r="E87" s="91">
        <v>123.7682</v>
      </c>
      <c r="F87" s="91" t="s">
        <v>89</v>
      </c>
      <c r="G87" s="91">
        <v>156.2555</v>
      </c>
      <c r="H87" s="91">
        <v>113.508</v>
      </c>
      <c r="I87" s="125">
        <v>81.74</v>
      </c>
      <c r="J87" s="91">
        <v>80.4779</v>
      </c>
      <c r="K87" s="125">
        <v>14.4402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0.7179</v>
      </c>
      <c r="E88" s="92">
        <v>0.7921</v>
      </c>
      <c r="F88" s="126">
        <v>0.0064</v>
      </c>
      <c r="G88" s="92" t="s">
        <v>43</v>
      </c>
      <c r="H88" s="126">
        <v>0.7264</v>
      </c>
      <c r="I88" s="92">
        <v>0.5231</v>
      </c>
      <c r="J88" s="92">
        <v>0.515</v>
      </c>
      <c r="K88" s="92">
        <v>0.0924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125">
        <v>0.9883</v>
      </c>
      <c r="E89" s="91">
        <v>1.0904</v>
      </c>
      <c r="F89" s="91">
        <v>0.0088</v>
      </c>
      <c r="G89" s="91">
        <v>1.3766</v>
      </c>
      <c r="H89" s="91" t="s">
        <v>43</v>
      </c>
      <c r="I89" s="125">
        <v>0.7201</v>
      </c>
      <c r="J89" s="125">
        <v>0.709</v>
      </c>
      <c r="K89" s="125">
        <v>0.1272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1.3724</v>
      </c>
      <c r="E90" s="92">
        <v>1.5142</v>
      </c>
      <c r="F90" s="92">
        <v>0.0122</v>
      </c>
      <c r="G90" s="126">
        <v>1.9116</v>
      </c>
      <c r="H90" s="126">
        <v>1.3886</v>
      </c>
      <c r="I90" s="126" t="s">
        <v>89</v>
      </c>
      <c r="J90" s="92">
        <v>0.9846</v>
      </c>
      <c r="K90" s="92">
        <v>0.1767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1.3939</v>
      </c>
      <c r="E91" s="91">
        <v>1.5379</v>
      </c>
      <c r="F91" s="91">
        <v>0.0124</v>
      </c>
      <c r="G91" s="125">
        <v>1.9416</v>
      </c>
      <c r="H91" s="91">
        <v>1.4104</v>
      </c>
      <c r="I91" s="91">
        <v>1.0157</v>
      </c>
      <c r="J91" s="91" t="s">
        <v>89</v>
      </c>
      <c r="K91" s="125">
        <v>0.1794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7.7686</v>
      </c>
      <c r="E92" s="92">
        <v>8.5711</v>
      </c>
      <c r="F92" s="126">
        <v>0.0693</v>
      </c>
      <c r="G92" s="92">
        <v>10.8209</v>
      </c>
      <c r="H92" s="92">
        <v>7.8606</v>
      </c>
      <c r="I92" s="92">
        <v>5.6606</v>
      </c>
      <c r="J92" s="92">
        <v>5.5732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109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98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60" t="s">
        <v>67</v>
      </c>
      <c r="C114" s="154"/>
      <c r="D114" s="154"/>
      <c r="E114" s="154"/>
      <c r="F114" s="154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53" t="s">
        <v>68</v>
      </c>
      <c r="C115" s="154"/>
      <c r="D115" s="154"/>
      <c r="E115" s="154"/>
      <c r="F115" s="154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53" t="s">
        <v>69</v>
      </c>
      <c r="C116" s="154"/>
      <c r="D116" s="154"/>
      <c r="E116" s="154"/>
      <c r="F116" s="154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53" t="s">
        <v>70</v>
      </c>
      <c r="C117" s="154"/>
      <c r="D117" s="154"/>
      <c r="E117" s="154"/>
      <c r="F117" s="154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53" t="s">
        <v>71</v>
      </c>
      <c r="C118" s="154"/>
      <c r="D118" s="154"/>
      <c r="E118" s="154"/>
      <c r="F118" s="154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53" t="s">
        <v>72</v>
      </c>
      <c r="C119" s="154"/>
      <c r="D119" s="154"/>
      <c r="E119" s="154"/>
      <c r="F119" s="154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53" t="s">
        <v>73</v>
      </c>
      <c r="C120" s="154"/>
      <c r="D120" s="154"/>
      <c r="E120" s="154"/>
      <c r="F120" s="154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62" t="s">
        <v>74</v>
      </c>
      <c r="C121" s="154"/>
      <c r="D121" s="154"/>
      <c r="E121" s="154"/>
      <c r="F121" s="154"/>
    </row>
    <row r="123" spans="2:6" ht="15.75">
      <c r="B123" s="50" t="s">
        <v>75</v>
      </c>
      <c r="C123" s="155"/>
      <c r="D123" s="156"/>
      <c r="E123" s="156"/>
      <c r="F123" s="157"/>
    </row>
    <row r="124" spans="2:6" ht="30.75" customHeight="1">
      <c r="B124" s="50" t="s">
        <v>76</v>
      </c>
      <c r="C124" s="158" t="s">
        <v>77</v>
      </c>
      <c r="D124" s="158"/>
      <c r="E124" s="158" t="s">
        <v>78</v>
      </c>
      <c r="F124" s="158"/>
    </row>
    <row r="125" spans="2:6" ht="30.75" customHeight="1">
      <c r="B125" s="50" t="s">
        <v>79</v>
      </c>
      <c r="C125" s="158" t="s">
        <v>80</v>
      </c>
      <c r="D125" s="158"/>
      <c r="E125" s="158" t="s">
        <v>81</v>
      </c>
      <c r="F125" s="158"/>
    </row>
    <row r="126" spans="2:6" ht="15" customHeight="1">
      <c r="B126" s="161" t="s">
        <v>82</v>
      </c>
      <c r="C126" s="158" t="s">
        <v>83</v>
      </c>
      <c r="D126" s="158"/>
      <c r="E126" s="158" t="s">
        <v>84</v>
      </c>
      <c r="F126" s="158"/>
    </row>
    <row r="127" spans="2:6" ht="15">
      <c r="B127" s="161"/>
      <c r="C127" s="158"/>
      <c r="D127" s="158"/>
      <c r="E127" s="158"/>
      <c r="F127" s="158"/>
    </row>
  </sheetData>
  <sheetProtection/>
  <mergeCells count="47"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C71:D71"/>
    <mergeCell ref="E71:F71"/>
    <mergeCell ref="C41:D41"/>
    <mergeCell ref="E41:F41"/>
    <mergeCell ref="C51:D51"/>
    <mergeCell ref="E51:F51"/>
    <mergeCell ref="C56:D56"/>
    <mergeCell ref="E56:F56"/>
    <mergeCell ref="C61:D61"/>
    <mergeCell ref="E61:F6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2016-02-25T07:09:41Z</dcterms:modified>
  <cp:category/>
  <cp:version/>
  <cp:contentType/>
  <cp:contentStatus/>
</cp:coreProperties>
</file>