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9320" windowHeight="7575" activeTab="0"/>
  </bookViews>
  <sheets>
    <sheet name="CME" sheetId="1" r:id="rId1"/>
  </sheets>
  <definedNames>
    <definedName name="OLE_LINK2" localSheetId="0">#REF!</definedName>
  </definedNames>
  <calcPr fullCalcOnLoad="1"/>
</workbook>
</file>

<file path=xl/sharedStrings.xml><?xml version="1.0" encoding="utf-8"?>
<sst xmlns="http://schemas.openxmlformats.org/spreadsheetml/2006/main" count="174" uniqueCount="108">
  <si>
    <t>Ціни на сільськогосподарську продукцію на світових товарних біржах (закриття)</t>
  </si>
  <si>
    <t>Вид продукту, назва біржі та/або ф’ючерс відповідного місяця</t>
  </si>
  <si>
    <t>Зміна за день (зелений + / червоний - / без змін "0"), US$</t>
  </si>
  <si>
    <t>На кінець дня, US$</t>
  </si>
  <si>
    <t>Кукурудза</t>
  </si>
  <si>
    <t>Ціна ($) за бушель</t>
  </si>
  <si>
    <t>Ціна ($) за метричну тонну</t>
  </si>
  <si>
    <t>Ціна за М.Т. (євро)</t>
  </si>
  <si>
    <t>Пшениця</t>
  </si>
  <si>
    <t>Ціна за М.Т. (євро або ф.ст.)</t>
  </si>
  <si>
    <t>Ціна за метричну тонну (US $)</t>
  </si>
  <si>
    <t>Ріпак</t>
  </si>
  <si>
    <t>Ціна за М.Т. (євро або канад. $)</t>
  </si>
  <si>
    <t>Овес</t>
  </si>
  <si>
    <t>Соєві боби</t>
  </si>
  <si>
    <t>Соєвий шрот</t>
  </si>
  <si>
    <t>Ціна ($) за коротку тонну</t>
  </si>
  <si>
    <t>Соєва олія</t>
  </si>
  <si>
    <t>Ціна (Cnt$) за фунт</t>
  </si>
  <si>
    <t>Ціна (Cnt$) за кілограм</t>
  </si>
  <si>
    <t>Рис</t>
  </si>
  <si>
    <t>Ціна ($) за неметричний центнер</t>
  </si>
  <si>
    <t>Етанол</t>
  </si>
  <si>
    <t>Ціна ($) за літр</t>
  </si>
  <si>
    <t>Сухе молоко</t>
  </si>
  <si>
    <t>Ціна ($) за фунт</t>
  </si>
  <si>
    <t>Ціна ($) за кілограм</t>
  </si>
  <si>
    <t>Цукор</t>
  </si>
  <si>
    <t>Ціна ($) за тонну</t>
  </si>
  <si>
    <t>Базові обмінні курси (Bloomberg)</t>
  </si>
  <si>
    <t>USD</t>
  </si>
  <si>
    <t>EUR</t>
  </si>
  <si>
    <t>JPY</t>
  </si>
  <si>
    <t>GBP</t>
  </si>
  <si>
    <t>CHF</t>
  </si>
  <si>
    <t>CAD</t>
  </si>
  <si>
    <t>AUD</t>
  </si>
  <si>
    <t>HKD</t>
  </si>
  <si>
    <t>Перелік умовних позначень та скорочень:</t>
  </si>
  <si>
    <t>CBOT - Chicago Board of Trade</t>
  </si>
  <si>
    <t>KCBT - Kansas City Board of Trade</t>
  </si>
  <si>
    <t>MGE - Minneapolis Grain Exchange</t>
  </si>
  <si>
    <t>CME - Chicago Mercantile Exchange</t>
  </si>
  <si>
    <t>NYBOT - New York Board of Trade</t>
  </si>
  <si>
    <t>ICE - Intercontinental Exchange</t>
  </si>
  <si>
    <t xml:space="preserve">BSW - Black Sea Wheat Futures </t>
  </si>
  <si>
    <t>USD або $ - долар США</t>
  </si>
  <si>
    <t>GBP або ф.ст. - британський фунт стерлінгів</t>
  </si>
  <si>
    <t>CHF - швейцарський франк</t>
  </si>
  <si>
    <t>HKD - гонконгський долар</t>
  </si>
  <si>
    <t>CAD - канадійський долар</t>
  </si>
  <si>
    <t>EUR - євро</t>
  </si>
  <si>
    <t>AUD - австралійський долар</t>
  </si>
  <si>
    <t>JPY - японська йена</t>
  </si>
  <si>
    <t>Довідка про окремі одиниці виміру:</t>
  </si>
  <si>
    <t>Барель нафти = 159 л. (США)</t>
  </si>
  <si>
    <t>Бушель, як міра обсягу/маси сипучих тіл, зазвичай становить - 36-37 л, для пшениці англ., амер. - 27, 22 кг; для ячменю англ. - 22, 68 кг, амер. - від 21, 32 до 22, 68; для вівса англ. - 17, 69 кг, амер. - 14, 61 кг; для жита англ. - 27, 21 кг, амер. - 25</t>
  </si>
  <si>
    <t>Галон = 3,785 л. (США)</t>
  </si>
  <si>
    <t>Коротка (або «мала») тона, short ton, дорівнює 907-907,2 кг.</t>
  </si>
  <si>
    <t>Пункт = 0,01 цента</t>
  </si>
  <si>
    <t>Фунт = 453 грама.</t>
  </si>
  <si>
    <t>Центнер ("неметричний") = 100 фунтів, або 45,4 кг.</t>
  </si>
  <si>
    <t>Бушель (bu)</t>
  </si>
  <si>
    <t>Пшеница, соевые бобы, горох, картофель</t>
  </si>
  <si>
    <t>1 буш. = 60 фунтов = 27,216 кг</t>
  </si>
  <si>
    <t>100 кг = 3,674 буш.</t>
  </si>
  <si>
    <t>Рожь, кукуруза, семена льна, просо</t>
  </si>
  <si>
    <t>1 буш. = 56 фунтов = 25,40 кг</t>
  </si>
  <si>
    <t>100 кг = 3,937 буш.</t>
  </si>
  <si>
    <t>Ячмень, гречиха</t>
  </si>
  <si>
    <t>1 буш. = 48 фунтов = 21,77 кг</t>
  </si>
  <si>
    <t>100 кг = 4,593 буш.</t>
  </si>
  <si>
    <t>-</t>
  </si>
  <si>
    <t>Ціна  (JPY) за М.Т.</t>
  </si>
  <si>
    <t>Ціна за М.Т. (JPY)</t>
  </si>
  <si>
    <t>TOCOM - Tokyo Commodity Exchange</t>
  </si>
  <si>
    <t>CME - Group is comprised of four Designated Contract Markets (DCMs)</t>
  </si>
  <si>
    <t>Ціна ($) за амер, галон</t>
  </si>
  <si>
    <t>CME - Березень'20</t>
  </si>
  <si>
    <t>Euronext -Лютий'20 (€/МT)</t>
  </si>
  <si>
    <t>Euronext - Березень '20 (€/МT)</t>
  </si>
  <si>
    <t>Euronext -Січень'20 (€/МT)</t>
  </si>
  <si>
    <t>CME -Травень'20</t>
  </si>
  <si>
    <t>CME - Січень'20</t>
  </si>
  <si>
    <t>Euronext -Березень'20 (€/МT)</t>
  </si>
  <si>
    <t>Euronext -Травень'20 (€/МT)</t>
  </si>
  <si>
    <t>Euronext - Травень '20 (€/МT)</t>
  </si>
  <si>
    <t>CME -Грудень'19</t>
  </si>
  <si>
    <t>CME - Травень'20</t>
  </si>
  <si>
    <t>TOCOM - Березень'20 (¥/МT)</t>
  </si>
  <si>
    <t>TOCOM - Грудень  '19 (¥/МT)</t>
  </si>
  <si>
    <t>TOCOM - Лютий '20 (¥/МT)</t>
  </si>
  <si>
    <t>CME -Липень'20</t>
  </si>
  <si>
    <t>CME -Січень'20</t>
  </si>
  <si>
    <t>TOCOM - Травень'20 (¥/МT)</t>
  </si>
  <si>
    <t>TOCOM - Квітень '20 (¥/МT)</t>
  </si>
  <si>
    <t>Euronext -Серпень '20 (€/МT)</t>
  </si>
  <si>
    <t>Euronext -Червень 20 (€/МT)</t>
  </si>
  <si>
    <t>CME -Лютий'20</t>
  </si>
  <si>
    <t>CME -Березень'20</t>
  </si>
  <si>
    <t>Euronext - Вересень'20 (€/МT)</t>
  </si>
  <si>
    <t>TOCOM - Липень'20 (¥/МT)</t>
  </si>
  <si>
    <t>CME - Липень'20</t>
  </si>
  <si>
    <t>CME - Трвень'20</t>
  </si>
  <si>
    <t>23 декабря 2019 року</t>
  </si>
  <si>
    <t>289'6</t>
  </si>
  <si>
    <t>286'4</t>
  </si>
  <si>
    <t>282'0</t>
  </si>
</sst>
</file>

<file path=xl/styles.xml><?xml version="1.0" encoding="utf-8"?>
<styleSheet xmlns="http://schemas.openxmlformats.org/spreadsheetml/2006/main">
  <numFmts count="42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0.000"/>
    <numFmt numFmtId="189" formatCode="0.0000"/>
    <numFmt numFmtId="190" formatCode="0.00000"/>
    <numFmt numFmtId="191" formatCode="0.0"/>
    <numFmt numFmtId="192" formatCode="#,##0.0"/>
    <numFmt numFmtId="193" formatCode="#,##0.0000\ _г_р_н_.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</numFmts>
  <fonts count="80">
    <font>
      <sz val="10"/>
      <name val="Arial Cyr"/>
      <family val="0"/>
    </font>
    <font>
      <sz val="11"/>
      <color indexed="8"/>
      <name val="Calibri"/>
      <family val="2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2"/>
      <color indexed="8"/>
      <name val="Verdana"/>
      <family val="2"/>
    </font>
    <font>
      <b/>
      <sz val="10"/>
      <name val="Arial Cyr"/>
      <family val="0"/>
    </font>
    <font>
      <sz val="12"/>
      <color indexed="8"/>
      <name val="Verdana"/>
      <family val="2"/>
    </font>
    <font>
      <b/>
      <u val="single"/>
      <sz val="12"/>
      <color indexed="8"/>
      <name val="Verdana"/>
      <family val="2"/>
    </font>
    <font>
      <u val="single"/>
      <sz val="10"/>
      <color indexed="12"/>
      <name val="Arial Cyr"/>
      <family val="0"/>
    </font>
    <font>
      <i/>
      <sz val="12"/>
      <color indexed="8"/>
      <name val="Verdana"/>
      <family val="2"/>
    </font>
    <font>
      <b/>
      <sz val="11"/>
      <color indexed="8"/>
      <name val="Verdana"/>
      <family val="2"/>
    </font>
    <font>
      <b/>
      <sz val="14"/>
      <name val="Arial Cyr"/>
      <family val="0"/>
    </font>
    <font>
      <sz val="12"/>
      <name val="Times New Roman"/>
      <family val="1"/>
    </font>
    <font>
      <b/>
      <sz val="9.5"/>
      <color indexed="8"/>
      <name val="Verdana"/>
      <family val="2"/>
    </font>
    <font>
      <i/>
      <sz val="12"/>
      <name val="Verdana"/>
      <family val="2"/>
    </font>
    <font>
      <b/>
      <sz val="12"/>
      <name val="Times New Roman"/>
      <family val="1"/>
    </font>
    <font>
      <sz val="8"/>
      <name val="Arial Cyr"/>
      <family val="0"/>
    </font>
    <font>
      <sz val="8"/>
      <color indexed="17"/>
      <name val="Verdana"/>
      <family val="2"/>
    </font>
    <font>
      <sz val="8"/>
      <color indexed="12"/>
      <name val="Verdana"/>
      <family val="2"/>
    </font>
    <font>
      <sz val="8"/>
      <color indexed="8"/>
      <name val="Verdana"/>
      <family val="2"/>
    </font>
    <font>
      <b/>
      <sz val="18"/>
      <name val="Arial Cyr"/>
      <family val="0"/>
    </font>
    <font>
      <sz val="8"/>
      <color indexed="10"/>
      <name val="Verdana"/>
      <family val="2"/>
    </font>
    <font>
      <b/>
      <sz val="12"/>
      <name val="Calibri"/>
      <family val="2"/>
    </font>
    <font>
      <sz val="10"/>
      <name val="Times New Roman"/>
      <family val="1"/>
    </font>
    <font>
      <sz val="10"/>
      <name val="Calibri"/>
      <family val="2"/>
    </font>
    <font>
      <u val="single"/>
      <sz val="7"/>
      <color indexed="12"/>
      <name val="Arial Cyr"/>
      <family val="0"/>
    </font>
    <font>
      <sz val="11"/>
      <name val="Calibri"/>
      <family val="2"/>
    </font>
    <font>
      <sz val="12"/>
      <name val="Verdana"/>
      <family val="2"/>
    </font>
    <font>
      <sz val="13"/>
      <name val="Times New Roman"/>
      <family val="1"/>
    </font>
    <font>
      <sz val="12"/>
      <color indexed="10"/>
      <name val="Verdana"/>
      <family val="2"/>
    </font>
    <font>
      <sz val="10"/>
      <color indexed="9"/>
      <name val="Times New Roman"/>
      <family val="1"/>
    </font>
    <font>
      <sz val="7.5"/>
      <color indexed="9"/>
      <name val="Times New Roman"/>
      <family val="1"/>
    </font>
    <font>
      <b/>
      <sz val="7.5"/>
      <color indexed="55"/>
      <name val="Times New Roman"/>
      <family val="1"/>
    </font>
    <font>
      <sz val="12"/>
      <color indexed="17"/>
      <name val="Verdana"/>
      <family val="2"/>
    </font>
    <font>
      <sz val="9.5"/>
      <name val="Verdana"/>
      <family val="2"/>
    </font>
    <font>
      <b/>
      <sz val="9.5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7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57"/>
      <name val="Verdana"/>
      <family val="2"/>
    </font>
    <font>
      <sz val="12"/>
      <color indexed="30"/>
      <name val="Verdana"/>
      <family val="2"/>
    </font>
    <font>
      <sz val="10"/>
      <color indexed="57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Verdana"/>
      <family val="2"/>
    </font>
    <font>
      <sz val="12"/>
      <color theme="6" tint="-0.24997000396251678"/>
      <name val="Verdana"/>
      <family val="2"/>
    </font>
    <font>
      <sz val="12"/>
      <color rgb="FF0070C0"/>
      <name val="Verdana"/>
      <family val="2"/>
    </font>
    <font>
      <sz val="10"/>
      <color theme="6" tint="-0.24997000396251678"/>
      <name val="Arial Cyr"/>
      <family val="0"/>
    </font>
    <font>
      <sz val="12"/>
      <color theme="6"/>
      <name val="Verdana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9"/>
      </left>
      <right style="medium">
        <color indexed="9"/>
      </right>
      <top/>
      <bottom style="medium">
        <color indexed="9"/>
      </bottom>
    </border>
    <border>
      <left/>
      <right style="medium">
        <color indexed="9"/>
      </right>
      <top/>
      <bottom style="medium">
        <color indexed="9"/>
      </bottom>
    </border>
    <border>
      <left/>
      <right/>
      <top/>
      <bottom style="medium">
        <color indexed="9"/>
      </bottom>
    </border>
    <border>
      <left/>
      <right style="medium">
        <color indexed="9"/>
      </right>
      <top style="medium">
        <color indexed="9"/>
      </top>
      <bottom style="medium">
        <color indexed="9"/>
      </bottom>
    </border>
    <border>
      <left/>
      <right/>
      <top style="medium">
        <color indexed="9"/>
      </top>
      <bottom style="medium">
        <color indexed="9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1" applyNumberFormat="0" applyAlignment="0" applyProtection="0"/>
    <xf numFmtId="0" fontId="60" fillId="27" borderId="2" applyNumberFormat="0" applyAlignment="0" applyProtection="0"/>
    <xf numFmtId="0" fontId="61" fillId="27" borderId="1" applyNumberFormat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6" applyNumberFormat="0" applyFill="0" applyAlignment="0" applyProtection="0"/>
    <xf numFmtId="0" fontId="66" fillId="28" borderId="7" applyNumberFormat="0" applyAlignment="0" applyProtection="0"/>
    <xf numFmtId="0" fontId="67" fillId="0" borderId="0" applyNumberFormat="0" applyFill="0" applyBorder="0" applyAlignment="0" applyProtection="0"/>
    <xf numFmtId="0" fontId="68" fillId="29" borderId="0" applyNumberFormat="0" applyBorder="0" applyAlignment="0" applyProtection="0"/>
    <xf numFmtId="0" fontId="69" fillId="0" borderId="0" applyNumberFormat="0" applyFill="0" applyBorder="0" applyAlignment="0" applyProtection="0"/>
    <xf numFmtId="0" fontId="70" fillId="30" borderId="0" applyNumberFormat="0" applyBorder="0" applyAlignment="0" applyProtection="0"/>
    <xf numFmtId="0" fontId="7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4" fillId="32" borderId="0" applyNumberFormat="0" applyBorder="0" applyAlignment="0" applyProtection="0"/>
  </cellStyleXfs>
  <cellXfs count="16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left" wrapText="1"/>
    </xf>
    <xf numFmtId="189" fontId="7" fillId="0" borderId="10" xfId="0" applyNumberFormat="1" applyFont="1" applyBorder="1" applyAlignment="1">
      <alignment horizontal="center" vertical="top" wrapText="1"/>
    </xf>
    <xf numFmtId="0" fontId="0" fillId="0" borderId="0" xfId="0" applyFill="1" applyAlignment="1">
      <alignment/>
    </xf>
    <xf numFmtId="189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188" fontId="7" fillId="0" borderId="0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1" fillId="33" borderId="10" xfId="0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2" fontId="7" fillId="0" borderId="10" xfId="0" applyNumberFormat="1" applyFont="1" applyFill="1" applyBorder="1" applyAlignment="1">
      <alignment horizontal="center" vertical="top" wrapText="1"/>
    </xf>
    <xf numFmtId="188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right" vertical="top" wrapText="1"/>
    </xf>
    <xf numFmtId="188" fontId="7" fillId="0" borderId="0" xfId="0" applyNumberFormat="1" applyFont="1" applyFill="1" applyBorder="1" applyAlignment="1">
      <alignment horizontal="center" vertical="top" wrapText="1"/>
    </xf>
    <xf numFmtId="0" fontId="13" fillId="34" borderId="0" xfId="0" applyFont="1" applyFill="1" applyAlignment="1">
      <alignment horizontal="right" wrapText="1"/>
    </xf>
    <xf numFmtId="0" fontId="14" fillId="34" borderId="0" xfId="0" applyFont="1" applyFill="1" applyAlignment="1">
      <alignment horizontal="center" wrapText="1"/>
    </xf>
    <xf numFmtId="0" fontId="14" fillId="35" borderId="0" xfId="0" applyFont="1" applyFill="1" applyAlignment="1">
      <alignment horizontal="center" wrapText="1"/>
    </xf>
    <xf numFmtId="2" fontId="5" fillId="0" borderId="0" xfId="0" applyNumberFormat="1" applyFont="1" applyFill="1" applyBorder="1" applyAlignment="1">
      <alignment horizontal="center" vertical="top" wrapText="1"/>
    </xf>
    <xf numFmtId="189" fontId="7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88" fontId="0" fillId="0" borderId="0" xfId="0" applyNumberFormat="1" applyFill="1" applyAlignment="1">
      <alignment/>
    </xf>
    <xf numFmtId="0" fontId="7" fillId="35" borderId="10" xfId="0" applyFont="1" applyFill="1" applyBorder="1" applyAlignment="1">
      <alignment horizontal="right" vertical="top" wrapText="1"/>
    </xf>
    <xf numFmtId="0" fontId="2" fillId="35" borderId="0" xfId="0" applyFont="1" applyFill="1" applyAlignment="1">
      <alignment/>
    </xf>
    <xf numFmtId="0" fontId="5" fillId="35" borderId="10" xfId="0" applyFont="1" applyFill="1" applyBorder="1" applyAlignment="1">
      <alignment horizontal="left" wrapText="1"/>
    </xf>
    <xf numFmtId="0" fontId="13" fillId="0" borderId="0" xfId="0" applyFont="1" applyAlignment="1">
      <alignment wrapText="1"/>
    </xf>
    <xf numFmtId="0" fontId="17" fillId="0" borderId="0" xfId="0" applyFont="1" applyBorder="1" applyAlignment="1">
      <alignment/>
    </xf>
    <xf numFmtId="0" fontId="21" fillId="0" borderId="0" xfId="0" applyFont="1" applyAlignment="1">
      <alignment/>
    </xf>
    <xf numFmtId="0" fontId="16" fillId="34" borderId="0" xfId="0" applyFont="1" applyFill="1" applyAlignment="1">
      <alignment horizontal="center" wrapText="1"/>
    </xf>
    <xf numFmtId="0" fontId="9" fillId="0" borderId="0" xfId="0" applyFont="1" applyAlignment="1" applyProtection="1">
      <alignment wrapText="1"/>
      <protection/>
    </xf>
    <xf numFmtId="0" fontId="23" fillId="0" borderId="10" xfId="0" applyFont="1" applyBorder="1" applyAlignment="1">
      <alignment vertical="top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9" fillId="0" borderId="11" xfId="0" applyFont="1" applyBorder="1" applyAlignment="1" applyProtection="1">
      <alignment horizontal="right" vertical="center" wrapText="1"/>
      <protection/>
    </xf>
    <xf numFmtId="0" fontId="24" fillId="0" borderId="12" xfId="0" applyFont="1" applyBorder="1" applyAlignment="1">
      <alignment horizontal="right" vertical="center" wrapText="1"/>
    </xf>
    <xf numFmtId="0" fontId="9" fillId="0" borderId="12" xfId="0" applyFont="1" applyBorder="1" applyAlignment="1" applyProtection="1">
      <alignment horizontal="right" vertical="center" wrapText="1"/>
      <protection/>
    </xf>
    <xf numFmtId="0" fontId="9" fillId="0" borderId="13" xfId="0" applyFont="1" applyBorder="1" applyAlignment="1" applyProtection="1">
      <alignment horizontal="right" vertical="center" wrapText="1"/>
      <protection/>
    </xf>
    <xf numFmtId="0" fontId="24" fillId="0" borderId="13" xfId="0" applyFont="1" applyBorder="1" applyAlignment="1">
      <alignment horizontal="right" vertical="center" wrapText="1"/>
    </xf>
    <xf numFmtId="0" fontId="13" fillId="0" borderId="0" xfId="0" applyFont="1" applyAlignment="1">
      <alignment wrapText="1"/>
    </xf>
    <xf numFmtId="0" fontId="26" fillId="0" borderId="0" xfId="0" applyFont="1" applyAlignment="1" applyProtection="1">
      <alignment wrapText="1"/>
      <protection/>
    </xf>
    <xf numFmtId="0" fontId="26" fillId="0" borderId="13" xfId="0" applyFont="1" applyBorder="1" applyAlignment="1" applyProtection="1">
      <alignment horizontal="right" vertical="center" wrapText="1"/>
      <protection/>
    </xf>
    <xf numFmtId="0" fontId="24" fillId="0" borderId="13" xfId="0" applyFont="1" applyBorder="1" applyAlignment="1">
      <alignment horizontal="right" vertical="center" wrapText="1"/>
    </xf>
    <xf numFmtId="0" fontId="13" fillId="0" borderId="0" xfId="0" applyFont="1" applyAlignment="1">
      <alignment wrapText="1"/>
    </xf>
    <xf numFmtId="0" fontId="26" fillId="0" borderId="0" xfId="0" applyFont="1" applyAlignment="1" applyProtection="1">
      <alignment wrapText="1"/>
      <protection/>
    </xf>
    <xf numFmtId="0" fontId="13" fillId="0" borderId="0" xfId="0" applyFont="1" applyAlignment="1">
      <alignment wrapText="1"/>
    </xf>
    <xf numFmtId="0" fontId="26" fillId="0" borderId="0" xfId="0" applyFont="1" applyAlignment="1" applyProtection="1">
      <alignment wrapText="1"/>
      <protection/>
    </xf>
    <xf numFmtId="0" fontId="10" fillId="35" borderId="10" xfId="0" applyFont="1" applyFill="1" applyBorder="1" applyAlignment="1">
      <alignment horizontal="right" vertical="top" wrapText="1"/>
    </xf>
    <xf numFmtId="188" fontId="7" fillId="35" borderId="10" xfId="0" applyNumberFormat="1" applyFont="1" applyFill="1" applyBorder="1" applyAlignment="1">
      <alignment horizontal="right" vertical="top" wrapText="1"/>
    </xf>
    <xf numFmtId="0" fontId="26" fillId="0" borderId="14" xfId="0" applyFont="1" applyBorder="1" applyAlignment="1" applyProtection="1">
      <alignment horizontal="right" vertical="center" wrapText="1"/>
      <protection/>
    </xf>
    <xf numFmtId="0" fontId="26" fillId="0" borderId="15" xfId="0" applyFont="1" applyBorder="1" applyAlignment="1" applyProtection="1">
      <alignment horizontal="right" vertical="center" wrapText="1"/>
      <protection/>
    </xf>
    <xf numFmtId="2" fontId="7" fillId="0" borderId="10" xfId="0" applyNumberFormat="1" applyFont="1" applyFill="1" applyBorder="1" applyAlignment="1">
      <alignment horizontal="center" vertical="top" wrapText="1"/>
    </xf>
    <xf numFmtId="0" fontId="7" fillId="35" borderId="10" xfId="0" applyFont="1" applyFill="1" applyBorder="1" applyAlignment="1">
      <alignment horizontal="right" vertical="top" wrapText="1"/>
    </xf>
    <xf numFmtId="0" fontId="26" fillId="0" borderId="0" xfId="0" applyFont="1" applyBorder="1" applyAlignment="1" applyProtection="1">
      <alignment wrapText="1"/>
      <protection/>
    </xf>
    <xf numFmtId="0" fontId="26" fillId="0" borderId="0" xfId="0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>
      <alignment wrapText="1"/>
    </xf>
    <xf numFmtId="0" fontId="31" fillId="0" borderId="0" xfId="0" applyFont="1" applyBorder="1" applyAlignment="1">
      <alignment horizontal="right" vertical="center"/>
    </xf>
    <xf numFmtId="0" fontId="26" fillId="0" borderId="0" xfId="0" applyFont="1" applyBorder="1" applyAlignment="1" applyProtection="1">
      <alignment horizontal="right" vertical="center"/>
      <protection/>
    </xf>
    <xf numFmtId="0" fontId="26" fillId="0" borderId="0" xfId="0" applyFont="1" applyBorder="1" applyAlignment="1" applyProtection="1">
      <alignment wrapText="1"/>
      <protection/>
    </xf>
    <xf numFmtId="0" fontId="13" fillId="0" borderId="0" xfId="0" applyFont="1" applyBorder="1" applyAlignment="1">
      <alignment wrapText="1"/>
    </xf>
    <xf numFmtId="0" fontId="26" fillId="0" borderId="0" xfId="0" applyFont="1" applyBorder="1" applyAlignment="1" applyProtection="1">
      <alignment horizontal="right" vertical="center" wrapText="1"/>
      <protection/>
    </xf>
    <xf numFmtId="0" fontId="24" fillId="0" borderId="0" xfId="0" applyFont="1" applyBorder="1" applyAlignment="1">
      <alignment horizontal="right" vertical="center" wrapText="1"/>
    </xf>
    <xf numFmtId="0" fontId="27" fillId="0" borderId="0" xfId="0" applyFont="1" applyAlignment="1">
      <alignment wrapText="1"/>
    </xf>
    <xf numFmtId="0" fontId="16" fillId="0" borderId="0" xfId="0" applyFont="1" applyAlignment="1">
      <alignment horizontal="center" wrapText="1"/>
    </xf>
    <xf numFmtId="0" fontId="27" fillId="0" borderId="0" xfId="0" applyFont="1" applyAlignment="1">
      <alignment/>
    </xf>
    <xf numFmtId="2" fontId="7" fillId="0" borderId="16" xfId="0" applyNumberFormat="1" applyFont="1" applyFill="1" applyBorder="1" applyAlignment="1">
      <alignment horizontal="center" vertical="top" wrapText="1"/>
    </xf>
    <xf numFmtId="2" fontId="30" fillId="0" borderId="17" xfId="0" applyNumberFormat="1" applyFont="1" applyFill="1" applyBorder="1" applyAlignment="1">
      <alignment horizontal="center" vertical="top" wrapText="1"/>
    </xf>
    <xf numFmtId="2" fontId="15" fillId="0" borderId="16" xfId="0" applyNumberFormat="1" applyFont="1" applyFill="1" applyBorder="1" applyAlignment="1">
      <alignment horizontal="center" vertical="top" wrapText="1"/>
    </xf>
    <xf numFmtId="2" fontId="7" fillId="0" borderId="16" xfId="0" applyNumberFormat="1" applyFont="1" applyFill="1" applyBorder="1" applyAlignment="1">
      <alignment horizontal="center" vertical="top" wrapText="1"/>
    </xf>
    <xf numFmtId="189" fontId="7" fillId="0" borderId="16" xfId="0" applyNumberFormat="1" applyFont="1" applyBorder="1" applyAlignment="1">
      <alignment horizontal="center" vertical="top" wrapText="1"/>
    </xf>
    <xf numFmtId="2" fontId="28" fillId="0" borderId="10" xfId="0" applyNumberFormat="1" applyFont="1" applyFill="1" applyBorder="1" applyAlignment="1">
      <alignment horizontal="center" vertical="top" wrapText="1"/>
    </xf>
    <xf numFmtId="189" fontId="7" fillId="0" borderId="10" xfId="0" applyNumberFormat="1" applyFont="1" applyBorder="1" applyAlignment="1">
      <alignment horizontal="center" vertical="top"/>
    </xf>
    <xf numFmtId="0" fontId="29" fillId="0" borderId="0" xfId="0" applyFont="1" applyAlignment="1">
      <alignment wrapText="1"/>
    </xf>
    <xf numFmtId="0" fontId="10" fillId="35" borderId="10" xfId="0" applyFont="1" applyFill="1" applyBorder="1" applyAlignment="1">
      <alignment horizontal="right" vertical="top" wrapText="1"/>
    </xf>
    <xf numFmtId="188" fontId="28" fillId="0" borderId="10" xfId="0" applyNumberFormat="1" applyFont="1" applyFill="1" applyBorder="1" applyAlignment="1">
      <alignment horizontal="center" vertical="top" wrapText="1"/>
    </xf>
    <xf numFmtId="191" fontId="28" fillId="0" borderId="10" xfId="0" applyNumberFormat="1" applyFont="1" applyFill="1" applyBorder="1" applyAlignment="1">
      <alignment horizontal="center" vertical="top" wrapText="1"/>
    </xf>
    <xf numFmtId="2" fontId="28" fillId="35" borderId="10" xfId="0" applyNumberFormat="1" applyFont="1" applyFill="1" applyBorder="1" applyAlignment="1">
      <alignment horizontal="center" vertical="top" wrapText="1"/>
    </xf>
    <xf numFmtId="0" fontId="25" fillId="0" borderId="0" xfId="0" applyFont="1" applyBorder="1" applyAlignment="1">
      <alignment horizontal="right" vertical="center" wrapText="1"/>
    </xf>
    <xf numFmtId="0" fontId="26" fillId="0" borderId="0" xfId="0" applyFont="1" applyBorder="1" applyAlignment="1" applyProtection="1">
      <alignment horizontal="right"/>
      <protection/>
    </xf>
    <xf numFmtId="0" fontId="13" fillId="0" borderId="0" xfId="0" applyFont="1" applyBorder="1" applyAlignment="1">
      <alignment wrapText="1"/>
    </xf>
    <xf numFmtId="0" fontId="9" fillId="0" borderId="0" xfId="0" applyFont="1" applyBorder="1" applyAlignment="1" applyProtection="1">
      <alignment horizontal="right" vertical="center" wrapText="1"/>
      <protection/>
    </xf>
    <xf numFmtId="0" fontId="9" fillId="0" borderId="0" xfId="0" applyFont="1" applyBorder="1" applyAlignment="1" applyProtection="1">
      <alignment wrapText="1"/>
      <protection/>
    </xf>
    <xf numFmtId="0" fontId="31" fillId="0" borderId="0" xfId="0" applyFont="1" applyBorder="1" applyAlignment="1">
      <alignment horizontal="right"/>
    </xf>
    <xf numFmtId="0" fontId="32" fillId="0" borderId="0" xfId="0" applyFont="1" applyBorder="1" applyAlignment="1">
      <alignment horizontal="right"/>
    </xf>
    <xf numFmtId="0" fontId="33" fillId="0" borderId="0" xfId="0" applyFont="1" applyBorder="1" applyAlignment="1">
      <alignment horizontal="right"/>
    </xf>
    <xf numFmtId="189" fontId="34" fillId="0" borderId="10" xfId="0" applyNumberFormat="1" applyFont="1" applyFill="1" applyBorder="1" applyAlignment="1">
      <alignment horizontal="center" vertical="top" wrapText="1"/>
    </xf>
    <xf numFmtId="3" fontId="28" fillId="0" borderId="10" xfId="0" applyNumberFormat="1" applyFont="1" applyFill="1" applyBorder="1" applyAlignment="1">
      <alignment horizontal="center" vertical="top" wrapText="1"/>
    </xf>
    <xf numFmtId="0" fontId="0" fillId="0" borderId="0" xfId="0" applyAlignment="1" applyProtection="1">
      <alignment wrapText="1"/>
      <protection/>
    </xf>
    <xf numFmtId="2" fontId="17" fillId="0" borderId="0" xfId="0" applyNumberFormat="1" applyFont="1" applyBorder="1" applyAlignment="1">
      <alignment/>
    </xf>
    <xf numFmtId="2" fontId="0" fillId="0" borderId="0" xfId="0" applyNumberFormat="1" applyAlignment="1">
      <alignment/>
    </xf>
    <xf numFmtId="2" fontId="26" fillId="0" borderId="0" xfId="0" applyNumberFormat="1" applyFont="1" applyBorder="1" applyAlignment="1" applyProtection="1">
      <alignment wrapText="1"/>
      <protection/>
    </xf>
    <xf numFmtId="2" fontId="18" fillId="0" borderId="0" xfId="0" applyNumberFormat="1" applyFont="1" applyFill="1" applyBorder="1" applyAlignment="1">
      <alignment horizontal="center" vertical="top" wrapText="1"/>
    </xf>
    <xf numFmtId="2" fontId="19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Border="1" applyAlignment="1">
      <alignment/>
    </xf>
    <xf numFmtId="2" fontId="9" fillId="0" borderId="0" xfId="0" applyNumberFormat="1" applyFont="1" applyBorder="1" applyAlignment="1" applyProtection="1">
      <alignment wrapText="1"/>
      <protection/>
    </xf>
    <xf numFmtId="2" fontId="9" fillId="0" borderId="0" xfId="0" applyNumberFormat="1" applyFont="1" applyBorder="1" applyAlignment="1" applyProtection="1">
      <alignment horizontal="right" vertical="center" wrapText="1"/>
      <protection/>
    </xf>
    <xf numFmtId="2" fontId="20" fillId="0" borderId="0" xfId="0" applyNumberFormat="1" applyFont="1" applyBorder="1" applyAlignment="1">
      <alignment horizontal="center" vertical="top" wrapText="1"/>
    </xf>
    <xf numFmtId="2" fontId="31" fillId="0" borderId="0" xfId="0" applyNumberFormat="1" applyFont="1" applyBorder="1" applyAlignment="1">
      <alignment horizontal="right"/>
    </xf>
    <xf numFmtId="2" fontId="26" fillId="0" borderId="0" xfId="0" applyNumberFormat="1" applyFont="1" applyBorder="1" applyAlignment="1" applyProtection="1">
      <alignment horizontal="right"/>
      <protection/>
    </xf>
    <xf numFmtId="2" fontId="2" fillId="0" borderId="0" xfId="0" applyNumberFormat="1" applyFont="1" applyAlignment="1">
      <alignment/>
    </xf>
    <xf numFmtId="2" fontId="32" fillId="0" borderId="0" xfId="0" applyNumberFormat="1" applyFont="1" applyBorder="1" applyAlignment="1">
      <alignment horizontal="right"/>
    </xf>
    <xf numFmtId="17" fontId="26" fillId="0" borderId="0" xfId="0" applyNumberFormat="1" applyFont="1" applyAlignment="1" applyProtection="1">
      <alignment wrapText="1"/>
      <protection/>
    </xf>
    <xf numFmtId="193" fontId="26" fillId="0" borderId="0" xfId="0" applyNumberFormat="1" applyFont="1" applyAlignment="1" applyProtection="1">
      <alignment wrapText="1"/>
      <protection/>
    </xf>
    <xf numFmtId="193" fontId="27" fillId="0" borderId="0" xfId="0" applyNumberFormat="1" applyFont="1" applyAlignment="1">
      <alignment wrapText="1"/>
    </xf>
    <xf numFmtId="193" fontId="26" fillId="0" borderId="0" xfId="0" applyNumberFormat="1" applyFont="1" applyBorder="1" applyAlignment="1" applyProtection="1">
      <alignment wrapText="1"/>
      <protection/>
    </xf>
    <xf numFmtId="193" fontId="26" fillId="0" borderId="0" xfId="42" applyNumberFormat="1" applyAlignment="1" applyProtection="1">
      <alignment wrapText="1"/>
      <protection/>
    </xf>
    <xf numFmtId="193" fontId="26" fillId="0" borderId="0" xfId="0" applyNumberFormat="1" applyFont="1" applyBorder="1" applyAlignment="1" applyProtection="1">
      <alignment horizontal="right" vertical="center"/>
      <protection/>
    </xf>
    <xf numFmtId="193" fontId="0" fillId="0" borderId="0" xfId="0" applyNumberFormat="1" applyAlignment="1">
      <alignment wrapText="1"/>
    </xf>
    <xf numFmtId="193" fontId="13" fillId="0" borderId="0" xfId="0" applyNumberFormat="1" applyFont="1" applyBorder="1" applyAlignment="1">
      <alignment wrapText="1"/>
    </xf>
    <xf numFmtId="193" fontId="16" fillId="0" borderId="0" xfId="0" applyNumberFormat="1" applyFont="1" applyAlignment="1">
      <alignment horizontal="center" wrapText="1"/>
    </xf>
    <xf numFmtId="193" fontId="0" fillId="0" borderId="0" xfId="0" applyNumberFormat="1" applyAlignment="1">
      <alignment/>
    </xf>
    <xf numFmtId="193" fontId="13" fillId="0" borderId="0" xfId="0" applyNumberFormat="1" applyFont="1" applyAlignment="1">
      <alignment wrapText="1"/>
    </xf>
    <xf numFmtId="188" fontId="75" fillId="0" borderId="10" xfId="0" applyNumberFormat="1" applyFont="1" applyFill="1" applyBorder="1" applyAlignment="1">
      <alignment horizontal="center" vertical="top" wrapText="1"/>
    </xf>
    <xf numFmtId="2" fontId="76" fillId="0" borderId="10" xfId="0" applyNumberFormat="1" applyFont="1" applyFill="1" applyBorder="1" applyAlignment="1">
      <alignment horizontal="center" vertical="top" wrapText="1"/>
    </xf>
    <xf numFmtId="188" fontId="76" fillId="0" borderId="10" xfId="0" applyNumberFormat="1" applyFont="1" applyFill="1" applyBorder="1" applyAlignment="1">
      <alignment horizontal="center" vertical="top" wrapText="1"/>
    </xf>
    <xf numFmtId="189" fontId="76" fillId="0" borderId="10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/>
    </xf>
    <xf numFmtId="0" fontId="17" fillId="0" borderId="0" xfId="0" applyFont="1" applyFill="1" applyBorder="1" applyAlignment="1">
      <alignment/>
    </xf>
    <xf numFmtId="2" fontId="17" fillId="0" borderId="0" xfId="0" applyNumberFormat="1" applyFont="1" applyFill="1" applyBorder="1" applyAlignment="1">
      <alignment/>
    </xf>
    <xf numFmtId="2" fontId="22" fillId="0" borderId="0" xfId="0" applyNumberFormat="1" applyFont="1" applyFill="1" applyBorder="1" applyAlignment="1">
      <alignment horizontal="center" vertical="top" wrapText="1"/>
    </xf>
    <xf numFmtId="2" fontId="2" fillId="0" borderId="0" xfId="0" applyNumberFormat="1" applyFont="1" applyFill="1" applyAlignment="1">
      <alignment/>
    </xf>
    <xf numFmtId="189" fontId="77" fillId="0" borderId="0" xfId="0" applyNumberFormat="1" applyFont="1" applyFill="1" applyBorder="1" applyAlignment="1">
      <alignment horizontal="center" vertical="top" wrapText="1"/>
    </xf>
    <xf numFmtId="190" fontId="28" fillId="35" borderId="10" xfId="0" applyNumberFormat="1" applyFont="1" applyFill="1" applyBorder="1" applyAlignment="1">
      <alignment horizontal="center" vertical="top" wrapText="1"/>
    </xf>
    <xf numFmtId="189" fontId="28" fillId="0" borderId="10" xfId="0" applyNumberFormat="1" applyFont="1" applyFill="1" applyBorder="1" applyAlignment="1">
      <alignment horizontal="center" vertical="top" wrapText="1"/>
    </xf>
    <xf numFmtId="188" fontId="75" fillId="0" borderId="17" xfId="0" applyNumberFormat="1" applyFont="1" applyFill="1" applyBorder="1" applyAlignment="1">
      <alignment horizontal="center" vertical="top" wrapText="1"/>
    </xf>
    <xf numFmtId="0" fontId="78" fillId="0" borderId="0" xfId="0" applyFont="1" applyAlignment="1">
      <alignment/>
    </xf>
    <xf numFmtId="192" fontId="77" fillId="0" borderId="10" xfId="0" applyNumberFormat="1" applyFont="1" applyFill="1" applyBorder="1" applyAlignment="1">
      <alignment horizontal="center" vertical="top" wrapText="1"/>
    </xf>
    <xf numFmtId="2" fontId="75" fillId="0" borderId="10" xfId="0" applyNumberFormat="1" applyFont="1" applyFill="1" applyBorder="1" applyAlignment="1">
      <alignment horizontal="center" vertical="top" wrapText="1"/>
    </xf>
    <xf numFmtId="0" fontId="0" fillId="0" borderId="10" xfId="0" applyFill="1" applyBorder="1" applyAlignment="1">
      <alignment/>
    </xf>
    <xf numFmtId="2" fontId="77" fillId="0" borderId="10" xfId="0" applyNumberFormat="1" applyFont="1" applyFill="1" applyBorder="1" applyAlignment="1">
      <alignment horizontal="center" vertical="top" wrapText="1"/>
    </xf>
    <xf numFmtId="2" fontId="75" fillId="0" borderId="17" xfId="0" applyNumberFormat="1" applyFont="1" applyFill="1" applyBorder="1" applyAlignment="1">
      <alignment horizontal="center" vertical="top" wrapText="1"/>
    </xf>
    <xf numFmtId="189" fontId="75" fillId="0" borderId="10" xfId="0" applyNumberFormat="1" applyFont="1" applyFill="1" applyBorder="1" applyAlignment="1">
      <alignment horizontal="center" vertical="top" wrapText="1"/>
    </xf>
    <xf numFmtId="0" fontId="0" fillId="0" borderId="10" xfId="0" applyBorder="1" applyAlignment="1">
      <alignment/>
    </xf>
    <xf numFmtId="193" fontId="35" fillId="0" borderId="0" xfId="0" applyNumberFormat="1" applyFont="1" applyFill="1" applyAlignment="1">
      <alignment horizontal="center" vertical="center" wrapText="1"/>
    </xf>
    <xf numFmtId="193" fontId="36" fillId="0" borderId="0" xfId="0" applyNumberFormat="1" applyFont="1" applyFill="1" applyAlignment="1">
      <alignment horizontal="center" vertical="center" wrapText="1"/>
    </xf>
    <xf numFmtId="190" fontId="76" fillId="0" borderId="10" xfId="0" applyNumberFormat="1" applyFont="1" applyFill="1" applyBorder="1" applyAlignment="1">
      <alignment horizontal="center" vertical="top" wrapText="1"/>
    </xf>
    <xf numFmtId="188" fontId="76" fillId="36" borderId="10" xfId="0" applyNumberFormat="1" applyFont="1" applyFill="1" applyBorder="1" applyAlignment="1">
      <alignment horizontal="center" vertical="top" wrapText="1"/>
    </xf>
    <xf numFmtId="188" fontId="79" fillId="0" borderId="10" xfId="0" applyNumberFormat="1" applyFont="1" applyFill="1" applyBorder="1" applyAlignment="1">
      <alignment horizontal="center" vertical="top" wrapText="1"/>
    </xf>
    <xf numFmtId="2" fontId="79" fillId="0" borderId="10" xfId="0" applyNumberFormat="1" applyFont="1" applyFill="1" applyBorder="1" applyAlignment="1">
      <alignment horizontal="center" vertical="top" wrapText="1"/>
    </xf>
    <xf numFmtId="192" fontId="75" fillId="0" borderId="10" xfId="0" applyNumberFormat="1" applyFont="1" applyFill="1" applyBorder="1" applyAlignment="1">
      <alignment horizontal="center" vertical="top" wrapText="1"/>
    </xf>
    <xf numFmtId="188" fontId="75" fillId="36" borderId="10" xfId="0" applyNumberFormat="1" applyFont="1" applyFill="1" applyBorder="1" applyAlignment="1">
      <alignment horizontal="center" vertical="top" wrapText="1"/>
    </xf>
    <xf numFmtId="190" fontId="77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Alignment="1">
      <alignment horizontal="justify"/>
    </xf>
    <xf numFmtId="0" fontId="23" fillId="0" borderId="18" xfId="0" applyFont="1" applyBorder="1" applyAlignment="1">
      <alignment vertical="top" wrapText="1"/>
    </xf>
    <xf numFmtId="0" fontId="23" fillId="0" borderId="19" xfId="0" applyFont="1" applyBorder="1" applyAlignment="1">
      <alignment vertical="top" wrapText="1"/>
    </xf>
    <xf numFmtId="0" fontId="23" fillId="0" borderId="20" xfId="0" applyFont="1" applyBorder="1" applyAlignment="1">
      <alignment horizontal="center" vertical="top" wrapText="1"/>
    </xf>
    <xf numFmtId="0" fontId="23" fillId="0" borderId="21" xfId="0" applyFont="1" applyBorder="1" applyAlignment="1">
      <alignment horizontal="center" vertical="top" wrapText="1"/>
    </xf>
    <xf numFmtId="0" fontId="23" fillId="0" borderId="22" xfId="0" applyFont="1" applyBorder="1" applyAlignment="1">
      <alignment horizontal="center" vertical="top" wrapText="1"/>
    </xf>
    <xf numFmtId="0" fontId="23" fillId="0" borderId="23" xfId="0" applyFont="1" applyBorder="1" applyAlignment="1">
      <alignment horizontal="center" vertical="top" wrapText="1"/>
    </xf>
    <xf numFmtId="0" fontId="23" fillId="0" borderId="17" xfId="0" applyFont="1" applyBorder="1" applyAlignment="1">
      <alignment horizontal="center" vertical="top" wrapText="1"/>
    </xf>
    <xf numFmtId="0" fontId="23" fillId="0" borderId="16" xfId="0" applyFont="1" applyBorder="1" applyAlignment="1">
      <alignment horizontal="center" vertical="top" wrapText="1"/>
    </xf>
    <xf numFmtId="0" fontId="23" fillId="0" borderId="24" xfId="0" applyFont="1" applyBorder="1" applyAlignment="1">
      <alignment horizontal="center" vertical="top" wrapText="1"/>
    </xf>
    <xf numFmtId="189" fontId="6" fillId="37" borderId="17" xfId="0" applyNumberFormat="1" applyFont="1" applyFill="1" applyBorder="1" applyAlignment="1">
      <alignment horizontal="center"/>
    </xf>
    <xf numFmtId="189" fontId="6" fillId="37" borderId="16" xfId="0" applyNumberFormat="1" applyFont="1" applyFill="1" applyBorder="1" applyAlignment="1">
      <alignment horizontal="center"/>
    </xf>
    <xf numFmtId="0" fontId="6" fillId="37" borderId="17" xfId="0" applyFont="1" applyFill="1" applyBorder="1" applyAlignment="1">
      <alignment horizontal="center"/>
    </xf>
    <xf numFmtId="0" fontId="6" fillId="37" borderId="16" xfId="0" applyFont="1" applyFill="1" applyBorder="1" applyAlignment="1">
      <alignment horizontal="center"/>
    </xf>
    <xf numFmtId="0" fontId="8" fillId="0" borderId="0" xfId="0" applyFont="1" applyAlignment="1">
      <alignment horizontal="justify"/>
    </xf>
    <xf numFmtId="0" fontId="6" fillId="37" borderId="10" xfId="0" applyFont="1" applyFill="1" applyBorder="1" applyAlignment="1">
      <alignment horizontal="center"/>
    </xf>
    <xf numFmtId="0" fontId="5" fillId="0" borderId="0" xfId="0" applyFont="1" applyAlignment="1">
      <alignment/>
    </xf>
    <xf numFmtId="189" fontId="6" fillId="37" borderId="10" xfId="0" applyNumberFormat="1" applyFont="1" applyFill="1" applyBorder="1" applyAlignment="1">
      <alignment horizontal="center"/>
    </xf>
    <xf numFmtId="0" fontId="3" fillId="33" borderId="17" xfId="0" applyFont="1" applyFill="1" applyBorder="1" applyAlignment="1">
      <alignment horizontal="center"/>
    </xf>
    <xf numFmtId="0" fontId="3" fillId="33" borderId="24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/>
    </xf>
    <xf numFmtId="190" fontId="79" fillId="0" borderId="10" xfId="0" applyNumberFormat="1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AC20C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127"/>
  <sheetViews>
    <sheetView tabSelected="1" zoomScale="70" zoomScaleNormal="70" zoomScalePageLayoutView="0" workbookViewId="0" topLeftCell="B1">
      <selection activeCell="G68" sqref="G68"/>
    </sheetView>
  </sheetViews>
  <sheetFormatPr defaultColWidth="9.00390625" defaultRowHeight="12.75"/>
  <cols>
    <col min="1" max="1" width="5.00390625" style="0" customWidth="1"/>
    <col min="2" max="2" width="46.75390625" style="0" customWidth="1"/>
    <col min="3" max="3" width="15.875" style="0" customWidth="1"/>
    <col min="4" max="4" width="17.125" style="0" customWidth="1"/>
    <col min="5" max="5" width="15.75390625" style="0" customWidth="1"/>
    <col min="6" max="6" width="17.25390625" style="0" customWidth="1"/>
    <col min="7" max="7" width="15.375" style="25" customWidth="1"/>
    <col min="8" max="8" width="16.625" style="25" customWidth="1"/>
    <col min="9" max="9" width="14.125" style="1" customWidth="1"/>
    <col min="10" max="10" width="14.25390625" style="0" customWidth="1"/>
    <col min="11" max="11" width="14.375" style="0" customWidth="1"/>
    <col min="12" max="12" width="12.875" style="0" customWidth="1"/>
    <col min="13" max="13" width="14.125" style="0" customWidth="1"/>
    <col min="14" max="14" width="12.875" style="0" customWidth="1"/>
    <col min="15" max="15" width="12.375" style="0" bestFit="1" customWidth="1"/>
    <col min="17" max="17" width="9.25390625" style="0" customWidth="1"/>
    <col min="18" max="19" width="10.00390625" style="0" customWidth="1"/>
  </cols>
  <sheetData>
    <row r="1" spans="4:9" ht="12.75">
      <c r="D1" s="126"/>
      <c r="G1"/>
      <c r="H1"/>
      <c r="I1"/>
    </row>
    <row r="2" s="12" customFormat="1" ht="23.25">
      <c r="B2" s="29" t="s">
        <v>0</v>
      </c>
    </row>
    <row r="3" spans="7:9" ht="12.75">
      <c r="G3"/>
      <c r="H3"/>
      <c r="I3"/>
    </row>
    <row r="4" spans="2:6" s="1" customFormat="1" ht="15.75">
      <c r="B4" s="2"/>
      <c r="C4" s="161" t="s">
        <v>104</v>
      </c>
      <c r="D4" s="162"/>
      <c r="E4" s="162"/>
      <c r="F4" s="163"/>
    </row>
    <row r="5" spans="2:6" s="3" customFormat="1" ht="69" customHeight="1">
      <c r="B5" s="11" t="s">
        <v>1</v>
      </c>
      <c r="C5" s="11" t="s">
        <v>2</v>
      </c>
      <c r="D5" s="11" t="s">
        <v>3</v>
      </c>
      <c r="E5" s="11" t="s">
        <v>2</v>
      </c>
      <c r="F5" s="11" t="s">
        <v>3</v>
      </c>
    </row>
    <row r="6" spans="2:9" ht="15">
      <c r="B6" s="4" t="s">
        <v>4</v>
      </c>
      <c r="C6" s="155" t="s">
        <v>5</v>
      </c>
      <c r="D6" s="156"/>
      <c r="E6" s="155" t="s">
        <v>6</v>
      </c>
      <c r="F6" s="156"/>
      <c r="G6"/>
      <c r="H6"/>
      <c r="I6"/>
    </row>
    <row r="7" spans="2:6" s="6" customFormat="1" ht="15">
      <c r="B7" s="24" t="s">
        <v>78</v>
      </c>
      <c r="C7" s="138">
        <v>0.01</v>
      </c>
      <c r="D7" s="14">
        <v>3.886</v>
      </c>
      <c r="E7" s="138">
        <f>C7*39.3683</f>
        <v>0.393683</v>
      </c>
      <c r="F7" s="13">
        <f aca="true" t="shared" si="0" ref="E7:F9">D7*39.3683</f>
        <v>152.9852138</v>
      </c>
    </row>
    <row r="8" spans="2:6" s="6" customFormat="1" ht="15">
      <c r="B8" s="24" t="s">
        <v>88</v>
      </c>
      <c r="C8" s="138">
        <v>0.012</v>
      </c>
      <c r="D8" s="14">
        <v>3.95</v>
      </c>
      <c r="E8" s="138">
        <f t="shared" si="0"/>
        <v>0.4724196</v>
      </c>
      <c r="F8" s="13">
        <f t="shared" si="0"/>
        <v>155.504785</v>
      </c>
    </row>
    <row r="9" spans="2:17" s="6" customFormat="1" ht="15">
      <c r="B9" s="24" t="s">
        <v>102</v>
      </c>
      <c r="C9" s="138">
        <v>0.016</v>
      </c>
      <c r="D9" s="14">
        <v>4.01</v>
      </c>
      <c r="E9" s="138">
        <f t="shared" si="0"/>
        <v>0.6298928</v>
      </c>
      <c r="F9" s="13">
        <f t="shared" si="0"/>
        <v>157.86688299999997</v>
      </c>
      <c r="G9" s="47"/>
      <c r="H9" s="47"/>
      <c r="I9" s="47"/>
      <c r="J9" s="63"/>
      <c r="K9" s="47"/>
      <c r="L9" s="47"/>
      <c r="M9" s="47"/>
      <c r="N9" s="47"/>
      <c r="O9" s="47"/>
      <c r="P9" s="47"/>
      <c r="Q9" s="47"/>
    </row>
    <row r="10" spans="2:17" s="6" customFormat="1" ht="15">
      <c r="B10" s="24"/>
      <c r="C10" s="132"/>
      <c r="D10" s="7"/>
      <c r="E10" s="132"/>
      <c r="F10" s="7"/>
      <c r="G10" s="63"/>
      <c r="H10" s="47"/>
      <c r="I10" s="47"/>
      <c r="J10" s="47"/>
      <c r="K10" s="63"/>
      <c r="L10" s="47"/>
      <c r="M10" s="47"/>
      <c r="N10" s="47"/>
      <c r="O10" s="47"/>
      <c r="P10" s="47"/>
      <c r="Q10" s="47"/>
    </row>
    <row r="11" spans="2:17" s="6" customFormat="1" ht="15.75">
      <c r="B11" s="26" t="s">
        <v>4</v>
      </c>
      <c r="C11" s="155" t="s">
        <v>7</v>
      </c>
      <c r="D11" s="156"/>
      <c r="E11" s="155" t="s">
        <v>6</v>
      </c>
      <c r="F11" s="156"/>
      <c r="G11" s="47"/>
      <c r="H11" s="63"/>
      <c r="I11" s="63"/>
      <c r="J11" s="47"/>
      <c r="K11" s="47"/>
      <c r="L11" s="63"/>
      <c r="M11" s="47"/>
      <c r="N11" s="47"/>
      <c r="O11" s="47"/>
      <c r="P11" s="47"/>
      <c r="Q11" s="47"/>
    </row>
    <row r="12" spans="2:17" s="6" customFormat="1" ht="18" customHeight="1">
      <c r="B12" s="74" t="s">
        <v>81</v>
      </c>
      <c r="C12" s="139">
        <v>0.16</v>
      </c>
      <c r="D12" s="13">
        <v>161.5</v>
      </c>
      <c r="E12" s="139">
        <f>C12/$D$86</f>
        <v>0.17716753404938546</v>
      </c>
      <c r="F12" s="71">
        <f aca="true" t="shared" si="1" ref="E12:F14">D12/$D$86</f>
        <v>178.82847968109843</v>
      </c>
      <c r="G12" s="47"/>
      <c r="H12" s="47"/>
      <c r="I12" s="47"/>
      <c r="J12" s="27"/>
      <c r="K12" s="47"/>
      <c r="L12" s="47"/>
      <c r="M12" s="47"/>
      <c r="N12" s="47"/>
      <c r="O12" s="47"/>
      <c r="P12" s="47"/>
      <c r="Q12" s="47"/>
    </row>
    <row r="13" spans="2:17" s="6" customFormat="1" ht="18" customHeight="1">
      <c r="B13" s="74" t="s">
        <v>84</v>
      </c>
      <c r="C13" s="139">
        <v>0.15</v>
      </c>
      <c r="D13" s="13">
        <v>168</v>
      </c>
      <c r="E13" s="139">
        <f t="shared" si="1"/>
        <v>0.16609456317129886</v>
      </c>
      <c r="F13" s="71">
        <f t="shared" si="1"/>
        <v>186.02591075185472</v>
      </c>
      <c r="G13" s="27"/>
      <c r="H13" s="47"/>
      <c r="I13" s="47"/>
      <c r="J13" s="47"/>
      <c r="K13" s="27"/>
      <c r="L13" s="47"/>
      <c r="M13" s="47"/>
      <c r="N13" s="47"/>
      <c r="O13" s="47"/>
      <c r="P13" s="47"/>
      <c r="Q13" s="47"/>
    </row>
    <row r="14" spans="2:17" ht="18" customHeight="1">
      <c r="B14" s="74" t="s">
        <v>97</v>
      </c>
      <c r="C14" s="139">
        <v>0.43</v>
      </c>
      <c r="D14" s="13">
        <v>174</v>
      </c>
      <c r="E14" s="139">
        <f t="shared" si="1"/>
        <v>0.4761377477577234</v>
      </c>
      <c r="F14" s="71">
        <f t="shared" si="1"/>
        <v>192.66969327870666</v>
      </c>
      <c r="G14" s="47"/>
      <c r="H14" s="27"/>
      <c r="I14" s="27"/>
      <c r="J14" s="47"/>
      <c r="K14" s="47"/>
      <c r="L14" s="27"/>
      <c r="M14" s="47"/>
      <c r="N14" s="47"/>
      <c r="O14" s="47"/>
      <c r="P14" s="47"/>
      <c r="Q14" s="47"/>
    </row>
    <row r="15" spans="2:17" s="6" customFormat="1" ht="18" customHeight="1">
      <c r="B15" s="74"/>
      <c r="C15" s="128"/>
      <c r="D15" s="52"/>
      <c r="E15" s="128"/>
      <c r="F15" s="71"/>
      <c r="G15" s="47"/>
      <c r="H15" s="47"/>
      <c r="I15" s="47"/>
      <c r="J15" s="27"/>
      <c r="K15" s="47"/>
      <c r="L15" s="47"/>
      <c r="M15" s="47"/>
      <c r="N15" s="47"/>
      <c r="O15" s="47"/>
      <c r="P15" s="47"/>
      <c r="Q15" s="47"/>
    </row>
    <row r="16" spans="2:17" s="6" customFormat="1" ht="15.75">
      <c r="B16" s="26" t="s">
        <v>4</v>
      </c>
      <c r="C16" s="158" t="s">
        <v>74</v>
      </c>
      <c r="D16" s="158"/>
      <c r="E16" s="155" t="s">
        <v>6</v>
      </c>
      <c r="F16" s="156"/>
      <c r="G16" s="47"/>
      <c r="H16" s="63"/>
      <c r="I16" s="63"/>
      <c r="J16" s="47"/>
      <c r="K16" s="47"/>
      <c r="L16" s="63"/>
      <c r="M16" s="47"/>
      <c r="N16" s="47"/>
      <c r="O16" s="47"/>
      <c r="P16" s="47"/>
      <c r="Q16" s="47"/>
    </row>
    <row r="17" spans="2:17" s="6" customFormat="1" ht="18" customHeight="1">
      <c r="B17" s="24" t="s">
        <v>89</v>
      </c>
      <c r="C17" s="127">
        <v>0</v>
      </c>
      <c r="D17" s="87" t="s">
        <v>72</v>
      </c>
      <c r="E17" s="130">
        <f aca="true" t="shared" si="2" ref="E17:F19">C17/$D$87</f>
        <v>0</v>
      </c>
      <c r="F17" s="71" t="s">
        <v>72</v>
      </c>
      <c r="G17" s="27"/>
      <c r="H17" s="47"/>
      <c r="I17" s="47"/>
      <c r="J17" s="47"/>
      <c r="K17" s="27"/>
      <c r="L17" s="47"/>
      <c r="M17" s="47"/>
      <c r="N17" s="47"/>
      <c r="O17" s="47"/>
      <c r="P17" s="47"/>
      <c r="Q17" s="47"/>
    </row>
    <row r="18" spans="2:17" ht="18" customHeight="1">
      <c r="B18" s="24" t="s">
        <v>94</v>
      </c>
      <c r="C18" s="127">
        <v>0</v>
      </c>
      <c r="D18" s="87">
        <v>2500</v>
      </c>
      <c r="E18" s="130">
        <f t="shared" si="2"/>
        <v>0</v>
      </c>
      <c r="F18" s="71">
        <f t="shared" si="2"/>
        <v>22.851919561243143</v>
      </c>
      <c r="G18" s="47"/>
      <c r="H18" s="27"/>
      <c r="I18" s="27"/>
      <c r="J18" s="47"/>
      <c r="K18" s="47"/>
      <c r="L18" s="27"/>
      <c r="M18" s="47"/>
      <c r="N18" s="47"/>
      <c r="O18" s="47"/>
      <c r="P18" s="47"/>
      <c r="Q18" s="47"/>
    </row>
    <row r="19" spans="2:18" s="6" customFormat="1" ht="15">
      <c r="B19" s="24" t="s">
        <v>101</v>
      </c>
      <c r="C19" s="140">
        <v>110</v>
      </c>
      <c r="D19" s="87">
        <v>23730</v>
      </c>
      <c r="E19" s="128">
        <f t="shared" si="2"/>
        <v>1.0054844606946982</v>
      </c>
      <c r="F19" s="71">
        <f t="shared" si="2"/>
        <v>216.9104204753199</v>
      </c>
      <c r="G19" s="47"/>
      <c r="H19" s="63"/>
      <c r="I19" s="63"/>
      <c r="J19" s="41"/>
      <c r="K19" s="47"/>
      <c r="L19" s="63"/>
      <c r="M19" s="47"/>
      <c r="N19" s="47"/>
      <c r="O19" s="47"/>
      <c r="P19" s="47"/>
      <c r="Q19" s="47"/>
      <c r="R19" s="47"/>
    </row>
    <row r="20" spans="2:18" s="6" customFormat="1" ht="15">
      <c r="B20" s="24"/>
      <c r="C20" s="113"/>
      <c r="D20" s="7"/>
      <c r="E20" s="115"/>
      <c r="F20" s="66"/>
      <c r="G20" s="47"/>
      <c r="H20" s="47"/>
      <c r="I20" s="47"/>
      <c r="J20" s="47"/>
      <c r="K20" s="47"/>
      <c r="L20" s="47"/>
      <c r="M20" s="63"/>
      <c r="N20" s="47"/>
      <c r="O20" s="47"/>
      <c r="P20" s="47"/>
      <c r="Q20" s="47"/>
      <c r="R20" s="47"/>
    </row>
    <row r="21" spans="2:17" ht="15.75">
      <c r="B21" s="26" t="s">
        <v>8</v>
      </c>
      <c r="C21" s="155" t="s">
        <v>5</v>
      </c>
      <c r="D21" s="156"/>
      <c r="E21" s="158" t="s">
        <v>6</v>
      </c>
      <c r="F21" s="158"/>
      <c r="G21" s="88"/>
      <c r="H21" s="88"/>
      <c r="I21" s="88"/>
      <c r="J21" s="88"/>
      <c r="K21" s="88"/>
      <c r="L21" s="88"/>
      <c r="M21" s="88"/>
      <c r="N21" s="27"/>
      <c r="O21" s="88"/>
      <c r="P21" s="88"/>
      <c r="Q21" s="88"/>
    </row>
    <row r="22" spans="2:18" s="6" customFormat="1" ht="15">
      <c r="B22" s="24" t="s">
        <v>78</v>
      </c>
      <c r="C22" s="113">
        <v>0.026</v>
      </c>
      <c r="D22" s="14">
        <v>5.4</v>
      </c>
      <c r="E22" s="113">
        <f aca="true" t="shared" si="3" ref="E22:F24">C22*36.7437</f>
        <v>0.9553361999999999</v>
      </c>
      <c r="F22" s="13">
        <f t="shared" si="3"/>
        <v>198.41598</v>
      </c>
      <c r="G22" s="88"/>
      <c r="H22" s="88"/>
      <c r="I22" s="88"/>
      <c r="J22" s="63"/>
      <c r="K22" s="88"/>
      <c r="L22" s="88"/>
      <c r="M22" s="88"/>
      <c r="N22" s="88"/>
      <c r="O22" s="88"/>
      <c r="P22" s="88"/>
      <c r="Q22" s="88"/>
      <c r="R22" s="88"/>
    </row>
    <row r="23" spans="2:18" s="6" customFormat="1" ht="15">
      <c r="B23" s="24" t="s">
        <v>88</v>
      </c>
      <c r="C23" s="113">
        <v>0.022</v>
      </c>
      <c r="D23" s="14">
        <v>5.44</v>
      </c>
      <c r="E23" s="113">
        <f t="shared" si="3"/>
        <v>0.8083613999999999</v>
      </c>
      <c r="F23" s="13">
        <f t="shared" si="3"/>
        <v>199.885728</v>
      </c>
      <c r="G23" s="63"/>
      <c r="H23" s="88"/>
      <c r="I23" s="88"/>
      <c r="J23" s="88"/>
      <c r="K23" s="63"/>
      <c r="L23" s="88"/>
      <c r="M23" s="88"/>
      <c r="N23" s="88"/>
      <c r="O23" s="88"/>
      <c r="P23" s="88"/>
      <c r="Q23" s="88"/>
      <c r="R23" s="88"/>
    </row>
    <row r="24" spans="2:18" s="6" customFormat="1" ht="15">
      <c r="B24" s="24" t="s">
        <v>102</v>
      </c>
      <c r="C24" s="113">
        <v>0.016</v>
      </c>
      <c r="D24" s="75">
        <v>5.474</v>
      </c>
      <c r="E24" s="113">
        <f t="shared" si="3"/>
        <v>0.5878992</v>
      </c>
      <c r="F24" s="13">
        <f t="shared" si="3"/>
        <v>201.1350138</v>
      </c>
      <c r="G24" s="88"/>
      <c r="H24" s="63"/>
      <c r="I24" s="63"/>
      <c r="J24" s="88"/>
      <c r="K24" s="88"/>
      <c r="L24" s="63"/>
      <c r="M24" s="88"/>
      <c r="N24" s="88"/>
      <c r="O24" s="88"/>
      <c r="P24" s="88"/>
      <c r="Q24" s="88"/>
      <c r="R24" s="88"/>
    </row>
    <row r="25" spans="2:18" s="6" customFormat="1" ht="15">
      <c r="B25" s="129"/>
      <c r="C25" s="113"/>
      <c r="D25" s="116"/>
      <c r="E25" s="115"/>
      <c r="F25" s="66"/>
      <c r="G25" s="88"/>
      <c r="H25" s="88"/>
      <c r="I25" s="88"/>
      <c r="J25" s="88"/>
      <c r="K25" s="88"/>
      <c r="L25" s="88"/>
      <c r="M25" s="63"/>
      <c r="N25" s="88"/>
      <c r="O25" s="88"/>
      <c r="P25" s="88"/>
      <c r="Q25" s="88"/>
      <c r="R25" s="88"/>
    </row>
    <row r="26" spans="2:18" s="6" customFormat="1" ht="15.75">
      <c r="B26" s="26" t="s">
        <v>8</v>
      </c>
      <c r="C26" s="158" t="s">
        <v>9</v>
      </c>
      <c r="D26" s="158"/>
      <c r="E26" s="155" t="s">
        <v>10</v>
      </c>
      <c r="F26" s="156"/>
      <c r="G26" s="47"/>
      <c r="H26" s="47"/>
      <c r="I26" s="47"/>
      <c r="J26" s="47"/>
      <c r="K26" s="47"/>
      <c r="L26" s="47"/>
      <c r="M26" s="47"/>
      <c r="N26" s="63"/>
      <c r="O26" s="47"/>
      <c r="P26" s="47"/>
      <c r="Q26" s="47"/>
      <c r="R26" s="47"/>
    </row>
    <row r="27" spans="2:21" s="6" customFormat="1" ht="18" customHeight="1">
      <c r="B27" s="74" t="s">
        <v>80</v>
      </c>
      <c r="C27" s="115">
        <v>0.27</v>
      </c>
      <c r="D27" s="71">
        <v>186.5</v>
      </c>
      <c r="E27" s="137">
        <f>C27*36.7437</f>
        <v>9.920799</v>
      </c>
      <c r="F27" s="71">
        <f>D27/$D$86</f>
        <v>206.51090687631492</v>
      </c>
      <c r="G27" s="47"/>
      <c r="H27" s="47"/>
      <c r="I27" s="47"/>
      <c r="J27" s="47"/>
      <c r="K27" s="47"/>
      <c r="L27" s="47"/>
      <c r="M27" s="47"/>
      <c r="N27" s="47"/>
      <c r="O27" s="63"/>
      <c r="P27" s="47"/>
      <c r="Q27" s="47"/>
      <c r="R27" s="47"/>
      <c r="S27" s="33"/>
      <c r="T27" s="33"/>
      <c r="U27" s="33"/>
    </row>
    <row r="28" spans="2:21" s="6" customFormat="1" ht="18" customHeight="1">
      <c r="B28" s="74" t="s">
        <v>86</v>
      </c>
      <c r="C28" s="113">
        <v>0.13</v>
      </c>
      <c r="D28" s="13">
        <v>186.5</v>
      </c>
      <c r="E28" s="141">
        <f>C28*36.7437</f>
        <v>4.776681</v>
      </c>
      <c r="F28" s="71">
        <f>D28/$D$86</f>
        <v>206.51090687631492</v>
      </c>
      <c r="G28" s="47"/>
      <c r="H28" s="47"/>
      <c r="I28" s="47"/>
      <c r="J28" s="47"/>
      <c r="K28" s="47"/>
      <c r="L28" s="47"/>
      <c r="M28" s="47"/>
      <c r="N28" s="47"/>
      <c r="O28" s="47"/>
      <c r="P28" s="63"/>
      <c r="Q28" s="47"/>
      <c r="R28" s="47"/>
      <c r="S28" s="33"/>
      <c r="T28" s="33"/>
      <c r="U28" s="33"/>
    </row>
    <row r="29" spans="2:21" s="6" customFormat="1" ht="18" customHeight="1">
      <c r="B29" s="74" t="s">
        <v>100</v>
      </c>
      <c r="C29" s="115">
        <v>0.07</v>
      </c>
      <c r="D29" s="13">
        <v>183.63</v>
      </c>
      <c r="E29" s="137">
        <f>C29*36.7437</f>
        <v>2.572059</v>
      </c>
      <c r="F29" s="71">
        <f>D29/$D$86</f>
        <v>203.33296423430406</v>
      </c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63"/>
      <c r="R29" s="47"/>
      <c r="S29" s="33"/>
      <c r="T29" s="33"/>
      <c r="U29" s="33"/>
    </row>
    <row r="30" spans="2:21" ht="15">
      <c r="B30" s="24"/>
      <c r="C30" s="67"/>
      <c r="D30" s="5"/>
      <c r="E30" s="128"/>
      <c r="F30" s="5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63"/>
      <c r="R30" s="47"/>
      <c r="S30" s="34"/>
      <c r="T30" s="34"/>
      <c r="U30" s="34"/>
    </row>
    <row r="31" spans="2:21" ht="15.75">
      <c r="B31" s="26" t="s">
        <v>11</v>
      </c>
      <c r="C31" s="158" t="s">
        <v>12</v>
      </c>
      <c r="D31" s="158"/>
      <c r="E31" s="158" t="s">
        <v>10</v>
      </c>
      <c r="F31" s="158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27"/>
      <c r="R31" s="47"/>
      <c r="S31" s="34"/>
      <c r="T31" s="34"/>
      <c r="U31" s="34"/>
    </row>
    <row r="32" spans="2:18" s="6" customFormat="1" ht="18" customHeight="1">
      <c r="B32" s="74" t="s">
        <v>79</v>
      </c>
      <c r="C32" s="139">
        <v>0.12</v>
      </c>
      <c r="D32" s="13">
        <v>408.75</v>
      </c>
      <c r="E32" s="139">
        <f>C32/$D$86</f>
        <v>0.1328756505370391</v>
      </c>
      <c r="F32" s="71">
        <f aca="true" t="shared" si="4" ref="E32:F34">D32/$D$86</f>
        <v>452.6076846417894</v>
      </c>
      <c r="G32" s="47"/>
      <c r="H32" s="47"/>
      <c r="I32" s="47"/>
      <c r="J32" s="47"/>
      <c r="K32" s="47"/>
      <c r="L32" s="47"/>
      <c r="M32" s="47"/>
      <c r="N32" s="47"/>
      <c r="O32" s="27"/>
      <c r="P32" s="47"/>
      <c r="Q32" s="47"/>
      <c r="R32" s="47"/>
    </row>
    <row r="33" spans="2:18" s="6" customFormat="1" ht="18" customHeight="1">
      <c r="B33" s="74" t="s">
        <v>85</v>
      </c>
      <c r="C33" s="139">
        <v>0.25</v>
      </c>
      <c r="D33" s="13">
        <v>404.25</v>
      </c>
      <c r="E33" s="139">
        <f t="shared" si="4"/>
        <v>0.27682427195216475</v>
      </c>
      <c r="F33" s="71">
        <f>D33/$D$86</f>
        <v>447.6248477466504</v>
      </c>
      <c r="G33" s="47"/>
      <c r="H33" s="47"/>
      <c r="I33" s="47"/>
      <c r="J33" s="47"/>
      <c r="K33" s="47"/>
      <c r="L33" s="47"/>
      <c r="M33" s="47"/>
      <c r="N33" s="47"/>
      <c r="O33" s="47"/>
      <c r="P33" s="27"/>
      <c r="Q33" s="47"/>
      <c r="R33" s="47"/>
    </row>
    <row r="34" spans="2:18" s="6" customFormat="1" ht="18" customHeight="1">
      <c r="B34" s="74" t="s">
        <v>96</v>
      </c>
      <c r="C34" s="139">
        <v>0.59</v>
      </c>
      <c r="D34" s="13">
        <v>386.5</v>
      </c>
      <c r="E34" s="139">
        <f t="shared" si="4"/>
        <v>0.6533052818071088</v>
      </c>
      <c r="F34" s="71">
        <f t="shared" si="4"/>
        <v>427.9703244380467</v>
      </c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27"/>
      <c r="R34" s="47"/>
    </row>
    <row r="35" spans="2:18" ht="15.75">
      <c r="B35" s="48"/>
      <c r="C35" s="67"/>
      <c r="E35" s="131"/>
      <c r="F35" s="68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27"/>
    </row>
    <row r="36" spans="2:18" ht="15.75">
      <c r="B36" s="26" t="s">
        <v>13</v>
      </c>
      <c r="C36" s="153" t="s">
        <v>5</v>
      </c>
      <c r="D36" s="154"/>
      <c r="E36" s="153" t="s">
        <v>6</v>
      </c>
      <c r="F36" s="154"/>
      <c r="G36" s="47"/>
      <c r="H36" s="47"/>
      <c r="I36" s="47"/>
      <c r="J36" s="47"/>
      <c r="K36" s="47"/>
      <c r="L36" s="47"/>
      <c r="M36" s="47"/>
      <c r="N36" s="47"/>
      <c r="O36" s="63"/>
      <c r="P36" s="47"/>
      <c r="Q36" s="47"/>
      <c r="R36" s="47"/>
    </row>
    <row r="37" spans="2:18" s="6" customFormat="1" ht="15">
      <c r="B37" s="24" t="s">
        <v>78</v>
      </c>
      <c r="C37" s="113">
        <v>0.034</v>
      </c>
      <c r="D37" s="75" t="s">
        <v>105</v>
      </c>
      <c r="E37" s="113">
        <f aca="true" t="shared" si="5" ref="E37:F39">C37*58.0164</f>
        <v>1.9725576</v>
      </c>
      <c r="F37" s="71" t="e">
        <f t="shared" si="5"/>
        <v>#VALUE!</v>
      </c>
      <c r="G37" s="47"/>
      <c r="H37" s="47"/>
      <c r="I37" s="47"/>
      <c r="J37" s="47"/>
      <c r="K37" s="47"/>
      <c r="L37" s="47"/>
      <c r="M37" s="47"/>
      <c r="N37" s="47"/>
      <c r="O37" s="47"/>
      <c r="P37" s="63"/>
      <c r="Q37" s="47"/>
      <c r="R37" s="47"/>
    </row>
    <row r="38" spans="2:18" s="6" customFormat="1" ht="15">
      <c r="B38" s="24" t="s">
        <v>88</v>
      </c>
      <c r="C38" s="113">
        <v>0.022</v>
      </c>
      <c r="D38" s="75" t="s">
        <v>106</v>
      </c>
      <c r="E38" s="113">
        <f t="shared" si="5"/>
        <v>1.2763608</v>
      </c>
      <c r="F38" s="71" t="e">
        <f t="shared" si="5"/>
        <v>#VALUE!</v>
      </c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63"/>
      <c r="R38" s="47"/>
    </row>
    <row r="39" spans="2:18" s="6" customFormat="1" ht="15.75">
      <c r="B39" s="24" t="s">
        <v>102</v>
      </c>
      <c r="C39" s="113">
        <v>0.04</v>
      </c>
      <c r="D39" s="75" t="s">
        <v>107</v>
      </c>
      <c r="E39" s="113">
        <f t="shared" si="5"/>
        <v>2.320656</v>
      </c>
      <c r="F39" s="71" t="e">
        <f t="shared" si="5"/>
        <v>#VALUE!</v>
      </c>
      <c r="G39" s="47"/>
      <c r="H39" s="47"/>
      <c r="I39" s="47"/>
      <c r="J39" s="47"/>
      <c r="K39" s="47"/>
      <c r="L39" s="47"/>
      <c r="M39" s="47"/>
      <c r="N39" s="47"/>
      <c r="O39" s="47"/>
      <c r="P39" s="46"/>
      <c r="Q39" s="47"/>
      <c r="R39" s="47"/>
    </row>
    <row r="40" spans="2:18" s="6" customFormat="1" ht="15.75">
      <c r="B40" s="129"/>
      <c r="C40" s="113"/>
      <c r="D40" s="7"/>
      <c r="E40" s="113"/>
      <c r="F40" s="71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6"/>
      <c r="R40" s="47"/>
    </row>
    <row r="41" spans="2:18" ht="15.75">
      <c r="B41" s="26" t="s">
        <v>14</v>
      </c>
      <c r="C41" s="153" t="s">
        <v>5</v>
      </c>
      <c r="D41" s="154"/>
      <c r="E41" s="153" t="s">
        <v>6</v>
      </c>
      <c r="F41" s="154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6"/>
    </row>
    <row r="42" spans="2:17" s="6" customFormat="1" ht="15" customHeight="1">
      <c r="B42" s="24" t="s">
        <v>83</v>
      </c>
      <c r="C42" s="138">
        <v>0.056</v>
      </c>
      <c r="D42" s="75">
        <v>9.324</v>
      </c>
      <c r="E42" s="138">
        <f>C42*36.7437</f>
        <v>2.0576472</v>
      </c>
      <c r="F42" s="71">
        <f aca="true" t="shared" si="6" ref="E42:F44">D42*36.7437</f>
        <v>342.59825879999994</v>
      </c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73"/>
    </row>
    <row r="43" spans="2:13" s="6" customFormat="1" ht="15" customHeight="1">
      <c r="B43" s="24" t="s">
        <v>78</v>
      </c>
      <c r="C43" s="138">
        <v>0.04</v>
      </c>
      <c r="D43" s="75">
        <v>9.4</v>
      </c>
      <c r="E43" s="138">
        <f t="shared" si="6"/>
        <v>1.4697479999999998</v>
      </c>
      <c r="F43" s="71">
        <f t="shared" si="6"/>
        <v>345.39078</v>
      </c>
      <c r="G43" s="23"/>
      <c r="H43" s="23"/>
      <c r="I43" s="23"/>
      <c r="K43" s="23"/>
      <c r="L43" s="23"/>
      <c r="M43" s="23"/>
    </row>
    <row r="44" spans="2:13" s="6" customFormat="1" ht="15">
      <c r="B44" s="24" t="s">
        <v>88</v>
      </c>
      <c r="C44" s="138">
        <v>0.042</v>
      </c>
      <c r="D44" s="75">
        <v>9.54</v>
      </c>
      <c r="E44" s="138">
        <f t="shared" si="6"/>
        <v>1.5432354</v>
      </c>
      <c r="F44" s="71">
        <f t="shared" si="6"/>
        <v>350.53489799999994</v>
      </c>
      <c r="G44" s="23"/>
      <c r="H44" s="23"/>
      <c r="I44" s="23"/>
      <c r="K44" s="23"/>
      <c r="L44" s="23"/>
      <c r="M44" s="23"/>
    </row>
    <row r="45" spans="2:13" s="6" customFormat="1" ht="15">
      <c r="B45" s="24"/>
      <c r="C45" s="115"/>
      <c r="D45" s="75"/>
      <c r="E45" s="113"/>
      <c r="F45" s="71"/>
      <c r="G45" s="23"/>
      <c r="H45" s="23"/>
      <c r="I45" s="23"/>
      <c r="K45" s="23"/>
      <c r="L45" s="23"/>
      <c r="M45" s="23"/>
    </row>
    <row r="46" spans="2:13" s="6" customFormat="1" ht="15">
      <c r="B46" s="26" t="s">
        <v>14</v>
      </c>
      <c r="C46" s="158" t="s">
        <v>73</v>
      </c>
      <c r="D46" s="158"/>
      <c r="E46" s="155" t="s">
        <v>6</v>
      </c>
      <c r="F46" s="156"/>
      <c r="G46" s="23"/>
      <c r="H46" s="23"/>
      <c r="I46" s="23"/>
      <c r="K46" s="23"/>
      <c r="L46" s="23"/>
      <c r="M46" s="23"/>
    </row>
    <row r="47" spans="2:13" s="6" customFormat="1" ht="15">
      <c r="B47" s="24" t="s">
        <v>90</v>
      </c>
      <c r="C47" s="127">
        <v>0</v>
      </c>
      <c r="D47" s="87" t="s">
        <v>72</v>
      </c>
      <c r="E47" s="130">
        <f>C47/$D$87</f>
        <v>0</v>
      </c>
      <c r="F47" s="71" t="s">
        <v>72</v>
      </c>
      <c r="G47" s="23"/>
      <c r="H47" s="23"/>
      <c r="I47" s="23"/>
      <c r="K47" s="23"/>
      <c r="L47" s="23"/>
      <c r="M47" s="23"/>
    </row>
    <row r="48" spans="2:13" s="6" customFormat="1" ht="15">
      <c r="B48" s="24" t="s">
        <v>91</v>
      </c>
      <c r="C48" s="127">
        <v>0</v>
      </c>
      <c r="D48" s="87" t="s">
        <v>72</v>
      </c>
      <c r="E48" s="130">
        <f>C49/$D$87</f>
        <v>0</v>
      </c>
      <c r="F48" s="71" t="s">
        <v>72</v>
      </c>
      <c r="G48" s="23"/>
      <c r="H48" s="23"/>
      <c r="I48" s="23"/>
      <c r="K48" s="23"/>
      <c r="L48" s="23"/>
      <c r="M48" s="23"/>
    </row>
    <row r="49" spans="2:13" s="6" customFormat="1" ht="15">
      <c r="B49" s="24" t="s">
        <v>95</v>
      </c>
      <c r="C49" s="127">
        <v>0</v>
      </c>
      <c r="D49" s="87" t="s">
        <v>72</v>
      </c>
      <c r="E49" s="130">
        <f>C50/$D$87</f>
        <v>0</v>
      </c>
      <c r="F49" s="71" t="s">
        <v>72</v>
      </c>
      <c r="G49" s="23"/>
      <c r="H49" s="23"/>
      <c r="I49" s="23"/>
      <c r="K49" s="23"/>
      <c r="L49" s="23"/>
      <c r="M49" s="23"/>
    </row>
    <row r="50" spans="2:13" ht="15">
      <c r="B50" s="24"/>
      <c r="C50" s="116"/>
      <c r="D50" s="5"/>
      <c r="E50" s="116"/>
      <c r="F50" s="66"/>
      <c r="G50" s="23"/>
      <c r="H50" s="23"/>
      <c r="I50" s="23"/>
      <c r="J50" s="6"/>
      <c r="K50" s="23"/>
      <c r="L50" s="23"/>
      <c r="M50" s="23"/>
    </row>
    <row r="51" spans="2:10" ht="15">
      <c r="B51" s="26" t="s">
        <v>15</v>
      </c>
      <c r="C51" s="153" t="s">
        <v>16</v>
      </c>
      <c r="D51" s="154"/>
      <c r="E51" s="153" t="s">
        <v>6</v>
      </c>
      <c r="F51" s="154"/>
      <c r="G51"/>
      <c r="H51"/>
      <c r="I51"/>
      <c r="J51" s="6"/>
    </row>
    <row r="52" spans="2:19" s="22" customFormat="1" ht="15">
      <c r="B52" s="24" t="s">
        <v>83</v>
      </c>
      <c r="C52" s="138">
        <v>3.5</v>
      </c>
      <c r="D52" s="76">
        <v>300.8</v>
      </c>
      <c r="E52" s="138">
        <f>C52*1.1023</f>
        <v>3.8580500000000004</v>
      </c>
      <c r="F52" s="76">
        <f aca="true" t="shared" si="7" ref="E52:F54">D52*1.1023</f>
        <v>331.57184</v>
      </c>
      <c r="G52" s="6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</row>
    <row r="53" spans="2:19" s="22" customFormat="1" ht="15">
      <c r="B53" s="24" t="s">
        <v>78</v>
      </c>
      <c r="C53" s="138">
        <v>3.6</v>
      </c>
      <c r="D53" s="76">
        <v>305.2</v>
      </c>
      <c r="E53" s="138">
        <f t="shared" si="7"/>
        <v>3.9682800000000005</v>
      </c>
      <c r="F53" s="76">
        <f t="shared" si="7"/>
        <v>336.42196</v>
      </c>
      <c r="G53" s="6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</row>
    <row r="54" spans="2:19" ht="15">
      <c r="B54" s="24" t="s">
        <v>88</v>
      </c>
      <c r="C54" s="138">
        <v>3.4</v>
      </c>
      <c r="D54" s="76">
        <v>308.4</v>
      </c>
      <c r="E54" s="138">
        <f>C54*1.1023</f>
        <v>3.74782</v>
      </c>
      <c r="F54" s="76">
        <f t="shared" si="7"/>
        <v>339.94932</v>
      </c>
      <c r="G54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</row>
    <row r="55" spans="2:19" ht="15">
      <c r="B55" s="133"/>
      <c r="C55" s="131"/>
      <c r="D55" s="66"/>
      <c r="E55" s="114"/>
      <c r="F55" s="66"/>
      <c r="G55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</row>
    <row r="56" spans="2:19" ht="15">
      <c r="B56" s="26" t="s">
        <v>17</v>
      </c>
      <c r="C56" s="153" t="s">
        <v>18</v>
      </c>
      <c r="D56" s="154"/>
      <c r="E56" s="153" t="s">
        <v>19</v>
      </c>
      <c r="F56" s="154"/>
      <c r="G56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</row>
    <row r="57" spans="2:21" s="23" customFormat="1" ht="15.75">
      <c r="B57" s="24" t="s">
        <v>83</v>
      </c>
      <c r="C57" s="128">
        <v>0.01</v>
      </c>
      <c r="D57" s="71">
        <v>33.68</v>
      </c>
      <c r="E57" s="128">
        <f>C57/454*1000</f>
        <v>0.022026431718061675</v>
      </c>
      <c r="F57" s="71">
        <f aca="true" t="shared" si="8" ref="E57:F59">D57/454*1000</f>
        <v>74.18502202643172</v>
      </c>
      <c r="G57" s="2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5"/>
      <c r="U57" s="45"/>
    </row>
    <row r="58" spans="2:21" s="23" customFormat="1" ht="15.75">
      <c r="B58" s="24" t="s">
        <v>78</v>
      </c>
      <c r="C58" s="128">
        <v>0.01</v>
      </c>
      <c r="D58" s="71">
        <v>34.06</v>
      </c>
      <c r="E58" s="128">
        <f t="shared" si="8"/>
        <v>0.022026431718061675</v>
      </c>
      <c r="F58" s="71">
        <f t="shared" si="8"/>
        <v>75.02202643171807</v>
      </c>
      <c r="G58" s="31"/>
      <c r="H58" s="27"/>
      <c r="I58" s="27"/>
      <c r="J58" s="6"/>
      <c r="K58" s="31"/>
      <c r="L58" s="27"/>
      <c r="M58" s="31"/>
      <c r="N58" s="45"/>
      <c r="O58" s="44"/>
      <c r="P58" s="45"/>
      <c r="Q58" s="45"/>
      <c r="R58" s="45"/>
      <c r="S58" s="45"/>
      <c r="T58" s="45"/>
      <c r="U58" s="45"/>
    </row>
    <row r="59" spans="2:21" ht="15.75">
      <c r="B59" s="24" t="s">
        <v>103</v>
      </c>
      <c r="C59" s="128">
        <v>0.01</v>
      </c>
      <c r="D59" s="71">
        <v>34.25</v>
      </c>
      <c r="E59" s="128">
        <f t="shared" si="8"/>
        <v>0.022026431718061675</v>
      </c>
      <c r="F59" s="71">
        <f t="shared" si="8"/>
        <v>75.44052863436124</v>
      </c>
      <c r="G59" s="47"/>
      <c r="H59" s="47"/>
      <c r="I59" s="47"/>
      <c r="J59" s="63"/>
      <c r="K59" s="47"/>
      <c r="L59" s="47"/>
      <c r="M59" s="47"/>
      <c r="N59" s="47"/>
      <c r="O59" s="47"/>
      <c r="P59" s="47"/>
      <c r="Q59" s="47"/>
      <c r="R59" s="64"/>
      <c r="S59" s="45"/>
      <c r="T59" s="45"/>
      <c r="U59" s="45"/>
    </row>
    <row r="60" spans="2:21" ht="15.75" thickBot="1">
      <c r="B60" s="53"/>
      <c r="C60" s="128"/>
      <c r="D60" s="69"/>
      <c r="E60" s="128"/>
      <c r="F60" s="66"/>
      <c r="G60" s="47"/>
      <c r="H60" s="47"/>
      <c r="I60" s="47"/>
      <c r="J60" s="63"/>
      <c r="K60" s="47"/>
      <c r="L60" s="47"/>
      <c r="M60" s="47"/>
      <c r="N60" s="47"/>
      <c r="O60" s="47"/>
      <c r="P60" s="47"/>
      <c r="Q60" s="47"/>
      <c r="R60" s="47"/>
      <c r="S60" s="45"/>
      <c r="T60" s="45"/>
      <c r="U60" s="45"/>
    </row>
    <row r="61" spans="2:21" ht="16.5" thickBot="1">
      <c r="B61" s="26" t="s">
        <v>20</v>
      </c>
      <c r="C61" s="153" t="s">
        <v>21</v>
      </c>
      <c r="D61" s="154"/>
      <c r="E61" s="153" t="s">
        <v>6</v>
      </c>
      <c r="F61" s="154"/>
      <c r="G61" s="47"/>
      <c r="H61" s="47"/>
      <c r="I61" s="47"/>
      <c r="J61" s="63"/>
      <c r="K61" s="47"/>
      <c r="L61" s="47"/>
      <c r="M61" s="47"/>
      <c r="N61" s="47"/>
      <c r="O61" s="47"/>
      <c r="P61" s="47"/>
      <c r="Q61" s="47"/>
      <c r="R61" s="47"/>
      <c r="S61" s="50"/>
      <c r="T61" s="50"/>
      <c r="U61" s="51"/>
    </row>
    <row r="62" spans="2:24" s="6" customFormat="1" ht="15">
      <c r="B62" s="24" t="s">
        <v>83</v>
      </c>
      <c r="C62" s="115">
        <v>0.035</v>
      </c>
      <c r="D62" s="75">
        <v>12.92</v>
      </c>
      <c r="E62" s="115">
        <f aca="true" t="shared" si="9" ref="E62:F64">C62*22.026</f>
        <v>0.7709100000000001</v>
      </c>
      <c r="F62" s="71">
        <f t="shared" si="9"/>
        <v>284.57592</v>
      </c>
      <c r="G62" s="47"/>
      <c r="H62" s="102"/>
      <c r="I62" s="102"/>
      <c r="J62" s="63"/>
      <c r="K62" s="47"/>
      <c r="L62" s="102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  <c r="X62" s="47"/>
    </row>
    <row r="63" spans="2:24" s="6" customFormat="1" ht="15">
      <c r="B63" s="24" t="s">
        <v>78</v>
      </c>
      <c r="C63" s="115">
        <v>0.015</v>
      </c>
      <c r="D63" s="75">
        <v>13.13</v>
      </c>
      <c r="E63" s="115">
        <f t="shared" si="9"/>
        <v>0.33038999999999996</v>
      </c>
      <c r="F63" s="71">
        <f t="shared" si="9"/>
        <v>289.20138000000003</v>
      </c>
      <c r="G63" s="47"/>
      <c r="H63" s="103"/>
      <c r="I63" s="103"/>
      <c r="J63" s="103"/>
      <c r="K63" s="104"/>
      <c r="L63" s="103"/>
      <c r="M63" s="103"/>
      <c r="N63" s="103"/>
      <c r="O63" s="103"/>
      <c r="P63" s="103"/>
      <c r="Q63" s="103"/>
      <c r="R63" s="103"/>
      <c r="S63" s="105"/>
      <c r="T63" s="105"/>
      <c r="U63" s="105"/>
      <c r="V63" s="105"/>
      <c r="W63" s="103"/>
      <c r="X63" s="47"/>
    </row>
    <row r="64" spans="2:24" ht="15">
      <c r="B64" s="24" t="s">
        <v>88</v>
      </c>
      <c r="C64" s="115">
        <v>0.02</v>
      </c>
      <c r="D64" s="75">
        <v>13.265</v>
      </c>
      <c r="E64" s="115">
        <f t="shared" si="9"/>
        <v>0.44052</v>
      </c>
      <c r="F64" s="71">
        <f t="shared" si="9"/>
        <v>292.17489</v>
      </c>
      <c r="G64" s="47"/>
      <c r="H64" s="106"/>
      <c r="I64" s="106"/>
      <c r="J64" s="106"/>
      <c r="K64" s="106"/>
      <c r="L64" s="106"/>
      <c r="M64" s="106"/>
      <c r="N64" s="106"/>
      <c r="O64" s="106"/>
      <c r="P64" s="106"/>
      <c r="Q64" s="103"/>
      <c r="R64" s="103"/>
      <c r="S64" s="107"/>
      <c r="T64" s="107"/>
      <c r="U64" s="107"/>
      <c r="V64" s="105"/>
      <c r="W64" s="103"/>
      <c r="X64" s="47"/>
    </row>
    <row r="65" spans="2:24" ht="15">
      <c r="B65" s="53"/>
      <c r="C65" s="125"/>
      <c r="D65" s="70"/>
      <c r="E65" s="113"/>
      <c r="F65" s="71"/>
      <c r="G65" s="47"/>
      <c r="H65" s="106"/>
      <c r="I65" s="106"/>
      <c r="J65" s="108"/>
      <c r="K65" s="106"/>
      <c r="L65" s="106"/>
      <c r="M65" s="106"/>
      <c r="N65" s="106"/>
      <c r="O65" s="106"/>
      <c r="P65" s="106"/>
      <c r="Q65" s="103"/>
      <c r="R65" s="103"/>
      <c r="S65" s="107"/>
      <c r="T65" s="107"/>
      <c r="U65" s="107"/>
      <c r="V65" s="105"/>
      <c r="W65" s="103"/>
      <c r="X65" s="47"/>
    </row>
    <row r="66" spans="2:25" ht="15.75" customHeight="1">
      <c r="B66" s="26" t="s">
        <v>22</v>
      </c>
      <c r="C66" s="153" t="s">
        <v>77</v>
      </c>
      <c r="D66" s="154"/>
      <c r="E66" s="153" t="s">
        <v>23</v>
      </c>
      <c r="F66" s="154"/>
      <c r="G66" s="108"/>
      <c r="H66" s="106"/>
      <c r="I66" s="106"/>
      <c r="J66" s="106"/>
      <c r="K66" s="108"/>
      <c r="L66" s="106"/>
      <c r="M66" s="106"/>
      <c r="N66" s="106"/>
      <c r="O66" s="106"/>
      <c r="P66" s="106"/>
      <c r="Q66" s="103"/>
      <c r="R66" s="103"/>
      <c r="S66" s="107"/>
      <c r="T66" s="107"/>
      <c r="U66" s="107"/>
      <c r="V66" s="105"/>
      <c r="W66" s="103"/>
      <c r="X66" s="47"/>
      <c r="Y66" s="34"/>
    </row>
    <row r="67" spans="2:25" s="6" customFormat="1" ht="15.75" customHeight="1">
      <c r="B67" s="24" t="s">
        <v>93</v>
      </c>
      <c r="C67" s="113">
        <v>0.002</v>
      </c>
      <c r="D67" s="75">
        <v>1.391</v>
      </c>
      <c r="E67" s="113">
        <f aca="true" t="shared" si="10" ref="E67:F69">C67/3.785</f>
        <v>0.0005284015852047556</v>
      </c>
      <c r="F67" s="71">
        <f t="shared" si="10"/>
        <v>0.36750330250990754</v>
      </c>
      <c r="G67" s="106"/>
      <c r="H67" s="108"/>
      <c r="I67" s="108"/>
      <c r="J67" s="106"/>
      <c r="K67" s="106"/>
      <c r="L67" s="108"/>
      <c r="M67" s="106"/>
      <c r="N67" s="106"/>
      <c r="O67" s="106"/>
      <c r="P67" s="106"/>
      <c r="Q67" s="103"/>
      <c r="R67" s="103"/>
      <c r="S67" s="107"/>
      <c r="T67" s="107"/>
      <c r="U67" s="107"/>
      <c r="V67" s="105"/>
      <c r="W67" s="103"/>
      <c r="X67" s="47"/>
      <c r="Y67" s="33"/>
    </row>
    <row r="68" spans="2:25" s="6" customFormat="1" ht="16.5" customHeight="1">
      <c r="B68" s="24" t="s">
        <v>98</v>
      </c>
      <c r="C68" s="115">
        <v>0.003</v>
      </c>
      <c r="D68" s="75">
        <v>1.419</v>
      </c>
      <c r="E68" s="115">
        <f t="shared" si="10"/>
        <v>0.0007926023778071334</v>
      </c>
      <c r="F68" s="71">
        <f t="shared" si="10"/>
        <v>0.3749009247027741</v>
      </c>
      <c r="G68" s="106"/>
      <c r="H68" s="106"/>
      <c r="I68" s="106"/>
      <c r="J68" s="106"/>
      <c r="K68" s="106"/>
      <c r="L68" s="106"/>
      <c r="M68" s="108"/>
      <c r="N68" s="106"/>
      <c r="O68" s="106"/>
      <c r="P68" s="106"/>
      <c r="Q68" s="103"/>
      <c r="R68" s="103"/>
      <c r="S68" s="107"/>
      <c r="T68" s="107"/>
      <c r="U68" s="107"/>
      <c r="V68" s="109"/>
      <c r="W68" s="103"/>
      <c r="X68" s="47"/>
      <c r="Y68" s="33"/>
    </row>
    <row r="69" spans="2:25" s="6" customFormat="1" ht="16.5" customHeight="1">
      <c r="B69" s="24" t="s">
        <v>99</v>
      </c>
      <c r="C69" s="115">
        <v>0.005</v>
      </c>
      <c r="D69" s="75">
        <v>1.445</v>
      </c>
      <c r="E69" s="115">
        <f t="shared" si="10"/>
        <v>0.001321003963011889</v>
      </c>
      <c r="F69" s="71" t="s">
        <v>72</v>
      </c>
      <c r="G69" s="106"/>
      <c r="H69" s="106"/>
      <c r="I69" s="106"/>
      <c r="J69" s="106"/>
      <c r="K69" s="106"/>
      <c r="L69" s="106"/>
      <c r="M69" s="106"/>
      <c r="N69" s="108"/>
      <c r="O69" s="106"/>
      <c r="P69" s="106"/>
      <c r="Q69" s="104"/>
      <c r="R69" s="103"/>
      <c r="S69" s="107"/>
      <c r="T69" s="107"/>
      <c r="U69" s="107"/>
      <c r="V69" s="109"/>
      <c r="W69" s="103"/>
      <c r="X69" s="47"/>
      <c r="Y69" s="33"/>
    </row>
    <row r="70" spans="2:25" ht="15.75">
      <c r="B70" s="24"/>
      <c r="C70" s="115"/>
      <c r="D70" s="72"/>
      <c r="E70" s="115"/>
      <c r="F70" s="5"/>
      <c r="G70" s="106"/>
      <c r="H70" s="106"/>
      <c r="I70" s="106"/>
      <c r="J70" s="106"/>
      <c r="K70" s="106"/>
      <c r="L70" s="106"/>
      <c r="M70" s="106"/>
      <c r="N70" s="106"/>
      <c r="O70" s="108"/>
      <c r="P70" s="106"/>
      <c r="Q70" s="103"/>
      <c r="R70" s="103"/>
      <c r="S70" s="110"/>
      <c r="T70" s="111"/>
      <c r="U70" s="107"/>
      <c r="V70" s="105"/>
      <c r="W70" s="112"/>
      <c r="X70" s="47"/>
      <c r="Y70" s="34"/>
    </row>
    <row r="71" spans="2:25" ht="15.75" customHeight="1">
      <c r="B71" s="26" t="s">
        <v>24</v>
      </c>
      <c r="C71" s="153" t="s">
        <v>25</v>
      </c>
      <c r="D71" s="154"/>
      <c r="E71" s="153" t="s">
        <v>26</v>
      </c>
      <c r="F71" s="154"/>
      <c r="G71" s="106"/>
      <c r="H71" s="106"/>
      <c r="I71" s="106"/>
      <c r="J71" s="106"/>
      <c r="K71" s="106"/>
      <c r="L71" s="106"/>
      <c r="M71" s="106"/>
      <c r="N71" s="106"/>
      <c r="O71" s="106"/>
      <c r="P71" s="108"/>
      <c r="Q71" s="103"/>
      <c r="R71" s="103"/>
      <c r="S71" s="103"/>
      <c r="T71" s="111"/>
      <c r="U71" s="107"/>
      <c r="V71" s="105"/>
      <c r="W71" s="103"/>
      <c r="X71" s="46"/>
      <c r="Y71" s="34"/>
    </row>
    <row r="72" spans="2:25" s="6" customFormat="1" ht="15">
      <c r="B72" s="24" t="s">
        <v>87</v>
      </c>
      <c r="C72" s="164">
        <v>0.00025</v>
      </c>
      <c r="D72" s="123">
        <v>1.21475</v>
      </c>
      <c r="E72" s="164">
        <f>C72/454*100</f>
        <v>5.506607929515418E-05</v>
      </c>
      <c r="F72" s="77">
        <f>D72/454*1000</f>
        <v>2.675660792951542</v>
      </c>
      <c r="G72" s="103"/>
      <c r="H72" s="103"/>
      <c r="I72" s="103"/>
      <c r="J72" s="103"/>
      <c r="K72" s="103"/>
      <c r="L72" s="103"/>
      <c r="M72" s="103"/>
      <c r="N72" s="103"/>
      <c r="O72" s="103"/>
      <c r="P72" s="104"/>
      <c r="Q72" s="103"/>
      <c r="R72" s="103"/>
      <c r="S72" s="103"/>
      <c r="T72" s="103"/>
      <c r="U72" s="107"/>
      <c r="V72" s="105"/>
      <c r="W72" s="105"/>
      <c r="X72" s="54"/>
      <c r="Y72" s="33"/>
    </row>
    <row r="73" spans="2:25" s="6" customFormat="1" ht="16.5" customHeight="1">
      <c r="B73" s="24" t="s">
        <v>93</v>
      </c>
      <c r="C73" s="164">
        <v>0.0025</v>
      </c>
      <c r="D73" s="123">
        <v>1.23175</v>
      </c>
      <c r="E73" s="164">
        <f>C73/454*100</f>
        <v>0.0005506607929515419</v>
      </c>
      <c r="F73" s="77">
        <f>D73/454*1000</f>
        <v>2.7131057268722465</v>
      </c>
      <c r="G73" s="103"/>
      <c r="H73" s="103"/>
      <c r="I73" s="103"/>
      <c r="J73" s="103"/>
      <c r="K73" s="103"/>
      <c r="L73" s="103"/>
      <c r="M73" s="103"/>
      <c r="N73" s="103"/>
      <c r="O73" s="103"/>
      <c r="P73" s="103"/>
      <c r="Q73" s="104"/>
      <c r="R73" s="103"/>
      <c r="S73" s="103"/>
      <c r="T73" s="103"/>
      <c r="U73" s="107"/>
      <c r="V73" s="105"/>
      <c r="W73" s="105"/>
      <c r="X73" s="54"/>
      <c r="Y73" s="33"/>
    </row>
    <row r="74" spans="2:25" s="6" customFormat="1" ht="15.75">
      <c r="B74" s="24" t="s">
        <v>98</v>
      </c>
      <c r="C74" s="142">
        <v>0</v>
      </c>
      <c r="D74" s="123">
        <v>1.245</v>
      </c>
      <c r="E74" s="142">
        <f>C74/454*100</f>
        <v>0</v>
      </c>
      <c r="F74" s="77">
        <f>D74/454*1000</f>
        <v>2.7422907488986787</v>
      </c>
      <c r="G74" s="103"/>
      <c r="H74" s="103"/>
      <c r="I74" s="103"/>
      <c r="J74" s="103"/>
      <c r="K74" s="103"/>
      <c r="L74" s="103"/>
      <c r="M74" s="103"/>
      <c r="N74" s="103"/>
      <c r="O74" s="103"/>
      <c r="P74" s="103"/>
      <c r="Q74" s="103"/>
      <c r="R74" s="104"/>
      <c r="S74" s="103"/>
      <c r="T74" s="103"/>
      <c r="U74" s="107"/>
      <c r="V74" s="109"/>
      <c r="W74" s="103"/>
      <c r="X74" s="54"/>
      <c r="Y74" s="33"/>
    </row>
    <row r="75" spans="2:25" s="6" customFormat="1" ht="15.75" customHeight="1">
      <c r="B75" s="49"/>
      <c r="C75" s="113"/>
      <c r="D75" s="14"/>
      <c r="E75" s="136"/>
      <c r="F75" s="14"/>
      <c r="G75" s="47"/>
      <c r="H75" s="47"/>
      <c r="I75" s="47"/>
      <c r="J75" s="47"/>
      <c r="K75" s="47"/>
      <c r="L75" s="47"/>
      <c r="M75" s="47"/>
      <c r="N75" s="47"/>
      <c r="O75" s="63"/>
      <c r="P75" s="47"/>
      <c r="Q75" s="47"/>
      <c r="R75" s="47"/>
      <c r="S75" s="47"/>
      <c r="T75" s="47"/>
      <c r="U75" s="58"/>
      <c r="V75" s="54"/>
      <c r="W75" s="47"/>
      <c r="X75" s="54"/>
      <c r="Y75" s="33"/>
    </row>
    <row r="76" spans="2:25" ht="15.75">
      <c r="B76" s="26" t="s">
        <v>27</v>
      </c>
      <c r="C76" s="160" t="s">
        <v>25</v>
      </c>
      <c r="D76" s="160"/>
      <c r="E76" s="153" t="s">
        <v>28</v>
      </c>
      <c r="F76" s="154"/>
      <c r="G76" s="47"/>
      <c r="H76" s="47"/>
      <c r="I76" s="47"/>
      <c r="J76" s="47"/>
      <c r="K76" s="47"/>
      <c r="L76" s="47"/>
      <c r="M76" s="47"/>
      <c r="N76" s="47"/>
      <c r="O76" s="47"/>
      <c r="P76" s="63"/>
      <c r="Q76" s="47"/>
      <c r="R76" s="47"/>
      <c r="S76" s="47"/>
      <c r="T76" s="47"/>
      <c r="U76" s="58"/>
      <c r="V76" s="54"/>
      <c r="W76" s="47"/>
      <c r="X76" s="54"/>
      <c r="Y76" s="34"/>
    </row>
    <row r="77" spans="2:24" s="6" customFormat="1" ht="15.75">
      <c r="B77" s="24" t="s">
        <v>78</v>
      </c>
      <c r="C77" s="132">
        <v>0.0009</v>
      </c>
      <c r="D77" s="124">
        <v>0.1346</v>
      </c>
      <c r="E77" s="132">
        <f>C77/454*1000000</f>
        <v>1.9823788546255507</v>
      </c>
      <c r="F77" s="71">
        <f>D77/454*1000000</f>
        <v>296.4757709251101</v>
      </c>
      <c r="G77" s="47"/>
      <c r="H77" s="47"/>
      <c r="I77" s="47"/>
      <c r="J77" s="47"/>
      <c r="K77" s="47"/>
      <c r="L77" s="47"/>
      <c r="M77" s="47"/>
      <c r="N77" s="63"/>
      <c r="O77" s="47"/>
      <c r="P77" s="47"/>
      <c r="Q77" s="47"/>
      <c r="R77" s="47"/>
      <c r="S77" s="57"/>
      <c r="T77" s="58"/>
      <c r="U77" s="58"/>
      <c r="V77" s="54"/>
      <c r="W77" s="46"/>
      <c r="X77" s="47"/>
    </row>
    <row r="78" spans="2:24" s="6" customFormat="1" ht="15.75" customHeight="1">
      <c r="B78" s="24" t="s">
        <v>82</v>
      </c>
      <c r="C78" s="132">
        <v>0.0009</v>
      </c>
      <c r="D78" s="124" t="s">
        <v>72</v>
      </c>
      <c r="E78" s="132">
        <f>C78/454*1000000</f>
        <v>1.9823788546255507</v>
      </c>
      <c r="F78" s="71" t="s">
        <v>72</v>
      </c>
      <c r="G78" s="47"/>
      <c r="H78" s="47"/>
      <c r="I78" s="47"/>
      <c r="J78" s="47"/>
      <c r="K78" s="47"/>
      <c r="L78" s="47"/>
      <c r="M78" s="47"/>
      <c r="N78" s="47"/>
      <c r="O78" s="63"/>
      <c r="P78" s="47"/>
      <c r="Q78" s="47"/>
      <c r="R78" s="47"/>
      <c r="S78" s="58"/>
      <c r="T78" s="57"/>
      <c r="U78" s="58"/>
      <c r="V78" s="54"/>
      <c r="W78" s="47"/>
      <c r="X78" s="46"/>
    </row>
    <row r="79" spans="2:24" s="6" customFormat="1" ht="15.75">
      <c r="B79" s="24" t="s">
        <v>92</v>
      </c>
      <c r="C79" s="132">
        <v>0.0007</v>
      </c>
      <c r="D79" s="124" t="s">
        <v>72</v>
      </c>
      <c r="E79" s="132">
        <f>C79/454*1000000</f>
        <v>1.5418502202643172</v>
      </c>
      <c r="F79" s="71" t="s">
        <v>72</v>
      </c>
      <c r="G79" s="47"/>
      <c r="H79" s="47"/>
      <c r="I79" s="47"/>
      <c r="J79" s="47"/>
      <c r="K79" s="47"/>
      <c r="L79" s="47"/>
      <c r="M79" s="47"/>
      <c r="N79" s="47"/>
      <c r="O79" s="63"/>
      <c r="P79" s="47"/>
      <c r="Q79" s="47"/>
      <c r="R79" s="47"/>
      <c r="S79" s="58"/>
      <c r="T79" s="57"/>
      <c r="U79" s="58"/>
      <c r="V79" s="54"/>
      <c r="W79" s="47"/>
      <c r="X79" s="46"/>
    </row>
    <row r="80" spans="2:24" s="6" customFormat="1" ht="15.75" thickBot="1">
      <c r="B80" s="24"/>
      <c r="C80" s="86"/>
      <c r="D80" s="14"/>
      <c r="E80" s="116"/>
      <c r="F80" s="14"/>
      <c r="G80" s="47"/>
      <c r="H80" s="47"/>
      <c r="I80" s="47"/>
      <c r="J80" s="47"/>
      <c r="K80" s="47"/>
      <c r="L80" s="47"/>
      <c r="M80" s="47"/>
      <c r="N80" s="47"/>
      <c r="O80" s="47"/>
      <c r="P80" s="63"/>
      <c r="Q80" s="47"/>
      <c r="R80" s="47"/>
      <c r="S80" s="58"/>
      <c r="T80" s="58"/>
      <c r="U80" s="57"/>
      <c r="V80" s="59"/>
      <c r="W80" s="31"/>
      <c r="X80" s="38"/>
    </row>
    <row r="81" spans="2:24" s="6" customFormat="1" ht="15.75" customHeight="1" thickBot="1">
      <c r="B81" s="15"/>
      <c r="C81" s="122"/>
      <c r="D81" s="16"/>
      <c r="E81" s="16"/>
      <c r="F81" s="16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63"/>
      <c r="R81" s="47"/>
      <c r="S81" s="57"/>
      <c r="T81" s="58"/>
      <c r="U81" s="56"/>
      <c r="V81" s="60"/>
      <c r="W81" s="31"/>
      <c r="X81" s="38"/>
    </row>
    <row r="82" spans="2:24" s="6" customFormat="1" ht="15.75" customHeight="1" thickBot="1">
      <c r="B82" s="15"/>
      <c r="C82" s="122"/>
      <c r="D82" s="16"/>
      <c r="E82" s="16"/>
      <c r="F82" s="16"/>
      <c r="J82" s="64"/>
      <c r="K82" s="47"/>
      <c r="L82" s="47"/>
      <c r="M82" s="47"/>
      <c r="N82" s="47"/>
      <c r="O82" s="47"/>
      <c r="P82" s="47"/>
      <c r="Q82" s="47"/>
      <c r="R82" s="46"/>
      <c r="S82" s="58"/>
      <c r="T82" s="57"/>
      <c r="U82" s="59"/>
      <c r="V82" s="61"/>
      <c r="W82" s="31"/>
      <c r="X82" s="38"/>
    </row>
    <row r="83" spans="2:24" s="6" customFormat="1" ht="15.75" customHeight="1" thickBot="1">
      <c r="B83" s="20" t="s">
        <v>29</v>
      </c>
      <c r="C83" s="21"/>
      <c r="D83" s="16"/>
      <c r="E83" s="16"/>
      <c r="F83" s="16"/>
      <c r="J83" s="65"/>
      <c r="K83"/>
      <c r="L83"/>
      <c r="M83"/>
      <c r="N83"/>
      <c r="O83"/>
      <c r="P83"/>
      <c r="Q83"/>
      <c r="R83"/>
      <c r="S83" s="55"/>
      <c r="T83" s="62"/>
      <c r="U83" s="59"/>
      <c r="V83" s="42"/>
      <c r="W83" s="31"/>
      <c r="X83" s="38"/>
    </row>
    <row r="84" spans="2:24" s="6" customFormat="1" ht="16.5" customHeight="1" thickBot="1">
      <c r="B84" s="17"/>
      <c r="C84" s="17"/>
      <c r="D84" s="30" t="s">
        <v>30</v>
      </c>
      <c r="E84" s="30" t="s">
        <v>31</v>
      </c>
      <c r="F84" s="30" t="s">
        <v>32</v>
      </c>
      <c r="G84" s="30" t="s">
        <v>33</v>
      </c>
      <c r="H84" s="30" t="s">
        <v>34</v>
      </c>
      <c r="I84" s="30" t="s">
        <v>35</v>
      </c>
      <c r="J84" s="30" t="s">
        <v>36</v>
      </c>
      <c r="K84" s="30" t="s">
        <v>37</v>
      </c>
      <c r="L84" s="35"/>
      <c r="M84" s="31"/>
      <c r="N84" s="41"/>
      <c r="O84" s="41"/>
      <c r="P84" s="41"/>
      <c r="Q84" s="41"/>
      <c r="R84" s="41"/>
      <c r="S84" s="40"/>
      <c r="T84" s="41"/>
      <c r="U84" s="41"/>
      <c r="V84" s="42"/>
      <c r="W84" s="31"/>
      <c r="X84" s="38"/>
    </row>
    <row r="85" spans="2:24" s="6" customFormat="1" ht="12.75" customHeight="1" thickBot="1">
      <c r="B85" s="19"/>
      <c r="C85" s="19" t="s">
        <v>30</v>
      </c>
      <c r="D85" s="134" t="s">
        <v>72</v>
      </c>
      <c r="E85" s="135">
        <v>1.1073</v>
      </c>
      <c r="F85" s="135">
        <v>0.0091</v>
      </c>
      <c r="G85" s="135">
        <v>1.2945</v>
      </c>
      <c r="H85" s="135">
        <v>1.0183</v>
      </c>
      <c r="I85" s="135">
        <v>0.7596</v>
      </c>
      <c r="J85" s="135">
        <v>0.6917</v>
      </c>
      <c r="K85" s="135">
        <v>0.1284</v>
      </c>
      <c r="L85" s="31"/>
      <c r="M85" s="31"/>
      <c r="N85" s="41"/>
      <c r="O85" s="41"/>
      <c r="P85" s="41"/>
      <c r="Q85" s="41"/>
      <c r="R85" s="41"/>
      <c r="S85" s="41"/>
      <c r="T85" s="40"/>
      <c r="U85" s="41"/>
      <c r="V85" s="43"/>
      <c r="W85" s="31"/>
      <c r="X85" s="39"/>
    </row>
    <row r="86" spans="2:23" s="6" customFormat="1" ht="16.5" customHeight="1">
      <c r="B86" s="18"/>
      <c r="C86" s="18" t="s">
        <v>31</v>
      </c>
      <c r="D86" s="135">
        <v>0.9031</v>
      </c>
      <c r="E86" s="135" t="s">
        <v>72</v>
      </c>
      <c r="F86" s="135">
        <v>0.0083</v>
      </c>
      <c r="G86" s="135">
        <v>1.1691</v>
      </c>
      <c r="H86" s="135">
        <v>0.9197</v>
      </c>
      <c r="I86" s="135">
        <v>0.686</v>
      </c>
      <c r="J86" s="135">
        <v>0.6247</v>
      </c>
      <c r="K86" s="135">
        <v>0.116</v>
      </c>
      <c r="L86" s="27"/>
      <c r="M86" s="31"/>
      <c r="N86" s="41"/>
      <c r="O86" s="41"/>
      <c r="P86" s="41"/>
      <c r="Q86" s="41"/>
      <c r="R86" s="41"/>
      <c r="S86" s="41"/>
      <c r="T86" s="41"/>
      <c r="U86" s="40"/>
      <c r="V86" s="31"/>
      <c r="W86" s="27"/>
    </row>
    <row r="87" spans="2:23" s="6" customFormat="1" ht="15.75" customHeight="1" thickBot="1">
      <c r="B87" s="19"/>
      <c r="C87" s="19" t="s">
        <v>32</v>
      </c>
      <c r="D87" s="135">
        <v>109.4</v>
      </c>
      <c r="E87" s="135">
        <v>121.1386</v>
      </c>
      <c r="F87" s="135" t="s">
        <v>72</v>
      </c>
      <c r="G87" s="135">
        <v>141.6183</v>
      </c>
      <c r="H87" s="135">
        <v>111.4053</v>
      </c>
      <c r="I87" s="135">
        <v>83.0991</v>
      </c>
      <c r="J87" s="135">
        <v>75.672</v>
      </c>
      <c r="K87" s="135">
        <v>14.048</v>
      </c>
      <c r="L87" s="31"/>
      <c r="M87" s="40"/>
      <c r="N87" s="41"/>
      <c r="O87" s="41"/>
      <c r="P87" s="41"/>
      <c r="Q87" s="41"/>
      <c r="R87" s="41"/>
      <c r="S87" s="41"/>
      <c r="T87" s="41"/>
      <c r="U87" s="37"/>
      <c r="V87" s="38"/>
      <c r="W87" s="31"/>
    </row>
    <row r="88" spans="2:23" s="6" customFormat="1" ht="16.5" thickBot="1">
      <c r="B88" s="18"/>
      <c r="C88" s="18" t="s">
        <v>33</v>
      </c>
      <c r="D88" s="135">
        <v>0.7725</v>
      </c>
      <c r="E88" s="135">
        <v>0.8554</v>
      </c>
      <c r="F88" s="135">
        <v>0.0071</v>
      </c>
      <c r="G88" s="135" t="s">
        <v>72</v>
      </c>
      <c r="H88" s="135">
        <v>0.7867</v>
      </c>
      <c r="I88" s="135">
        <v>0.5868</v>
      </c>
      <c r="J88" s="135">
        <v>0.5343</v>
      </c>
      <c r="K88" s="135">
        <v>0.0992</v>
      </c>
      <c r="L88" s="31"/>
      <c r="M88" s="41"/>
      <c r="N88" s="40"/>
      <c r="O88" s="41"/>
      <c r="P88" s="41"/>
      <c r="Q88" s="41"/>
      <c r="R88" s="41"/>
      <c r="S88" s="41"/>
      <c r="T88" s="41"/>
      <c r="U88" s="37"/>
      <c r="V88" s="38"/>
      <c r="W88" s="31"/>
    </row>
    <row r="89" spans="2:23" s="6" customFormat="1" ht="16.5" thickBot="1">
      <c r="B89" s="19"/>
      <c r="C89" s="19" t="s">
        <v>34</v>
      </c>
      <c r="D89" s="135">
        <v>0.982</v>
      </c>
      <c r="E89" s="135">
        <v>1.0874</v>
      </c>
      <c r="F89" s="135">
        <v>0.009</v>
      </c>
      <c r="G89" s="135">
        <v>1.2712</v>
      </c>
      <c r="H89" s="135" t="s">
        <v>72</v>
      </c>
      <c r="I89" s="135">
        <v>0.7459</v>
      </c>
      <c r="J89" s="135">
        <v>0.6792</v>
      </c>
      <c r="K89" s="135">
        <v>0.1261</v>
      </c>
      <c r="L89" s="31"/>
      <c r="M89" s="41"/>
      <c r="N89" s="41"/>
      <c r="O89" s="40"/>
      <c r="P89" s="41"/>
      <c r="Q89" s="41"/>
      <c r="R89" s="41"/>
      <c r="S89" s="41"/>
      <c r="T89" s="41"/>
      <c r="U89" s="36"/>
      <c r="V89" s="38"/>
      <c r="W89" s="27"/>
    </row>
    <row r="90" spans="2:23" s="6" customFormat="1" ht="16.5" thickBot="1">
      <c r="B90" s="18"/>
      <c r="C90" s="18" t="s">
        <v>35</v>
      </c>
      <c r="D90" s="135">
        <v>1.3165</v>
      </c>
      <c r="E90" s="135">
        <v>1.4578</v>
      </c>
      <c r="F90" s="135">
        <v>0.012</v>
      </c>
      <c r="G90" s="135">
        <v>1.7042</v>
      </c>
      <c r="H90" s="135">
        <v>1.3406</v>
      </c>
      <c r="I90" s="135" t="s">
        <v>72</v>
      </c>
      <c r="J90" s="135">
        <v>0.9106</v>
      </c>
      <c r="K90" s="135">
        <v>0.1691</v>
      </c>
      <c r="L90" s="31"/>
      <c r="M90" s="41"/>
      <c r="N90" s="41"/>
      <c r="O90" s="41"/>
      <c r="P90" s="40"/>
      <c r="Q90" s="41"/>
      <c r="R90" s="41"/>
      <c r="S90" s="41"/>
      <c r="T90" s="41"/>
      <c r="U90" s="37"/>
      <c r="V90" s="39"/>
      <c r="W90" s="31"/>
    </row>
    <row r="91" spans="2:23" s="6" customFormat="1" ht="15.75">
      <c r="B91" s="19"/>
      <c r="C91" s="19" t="s">
        <v>36</v>
      </c>
      <c r="D91" s="135">
        <v>1.4457</v>
      </c>
      <c r="E91" s="135">
        <v>1.6008</v>
      </c>
      <c r="F91" s="135">
        <v>0.0132</v>
      </c>
      <c r="G91" s="135">
        <v>1.8715</v>
      </c>
      <c r="H91" s="135">
        <v>1.4722</v>
      </c>
      <c r="I91" s="135">
        <v>1.0982</v>
      </c>
      <c r="J91" s="135" t="s">
        <v>72</v>
      </c>
      <c r="K91" s="135">
        <v>0.1856</v>
      </c>
      <c r="L91" s="31"/>
      <c r="M91" s="41"/>
      <c r="N91" s="41"/>
      <c r="O91" s="41"/>
      <c r="P91" s="41"/>
      <c r="Q91" s="40"/>
      <c r="R91" s="41"/>
      <c r="S91" s="41"/>
      <c r="T91" s="41"/>
      <c r="U91" s="31"/>
      <c r="V91" s="27"/>
      <c r="W91" s="31"/>
    </row>
    <row r="92" spans="2:24" s="6" customFormat="1" ht="15.75">
      <c r="B92" s="18"/>
      <c r="C92" s="18" t="s">
        <v>37</v>
      </c>
      <c r="D92" s="135">
        <v>7.7876</v>
      </c>
      <c r="E92" s="135">
        <v>8.6232</v>
      </c>
      <c r="F92" s="135">
        <v>0.0712</v>
      </c>
      <c r="G92" s="135">
        <v>10.0811</v>
      </c>
      <c r="H92" s="135">
        <v>7.9303</v>
      </c>
      <c r="I92" s="135">
        <v>5.9154</v>
      </c>
      <c r="J92" s="135">
        <v>5.3867</v>
      </c>
      <c r="K92" s="135" t="s">
        <v>72</v>
      </c>
      <c r="L92" s="31"/>
      <c r="M92" s="41"/>
      <c r="N92" s="59"/>
      <c r="O92" s="59"/>
      <c r="P92" s="59"/>
      <c r="Q92" s="59"/>
      <c r="R92" s="60"/>
      <c r="S92" s="59"/>
      <c r="T92" s="59"/>
      <c r="U92" s="80"/>
      <c r="V92" s="82"/>
      <c r="W92" s="80"/>
      <c r="X92" s="33"/>
    </row>
    <row r="93" spans="2:24" ht="15.75">
      <c r="B93" s="8"/>
      <c r="C93" s="9"/>
      <c r="D93" s="9"/>
      <c r="E93" s="9"/>
      <c r="F93" s="9"/>
      <c r="G93" s="117"/>
      <c r="H93" s="117"/>
      <c r="L93" s="31"/>
      <c r="M93" s="41"/>
      <c r="N93" s="59"/>
      <c r="O93" s="59"/>
      <c r="P93" s="59"/>
      <c r="Q93" s="59"/>
      <c r="R93" s="59"/>
      <c r="S93" s="60"/>
      <c r="T93" s="59"/>
      <c r="U93" s="81"/>
      <c r="V93" s="34"/>
      <c r="W93" s="34"/>
      <c r="X93" s="34"/>
    </row>
    <row r="94" spans="2:24" ht="16.5" customHeight="1">
      <c r="B94" s="10" t="s">
        <v>38</v>
      </c>
      <c r="E94" s="28"/>
      <c r="F94" s="28"/>
      <c r="G94" s="118"/>
      <c r="H94" s="118"/>
      <c r="I94" s="28"/>
      <c r="J94" s="28"/>
      <c r="M94" s="59"/>
      <c r="N94" s="59"/>
      <c r="O94" s="59"/>
      <c r="P94" s="59"/>
      <c r="Q94" s="59"/>
      <c r="R94" s="59"/>
      <c r="S94" s="59"/>
      <c r="T94" s="60"/>
      <c r="U94" s="81"/>
      <c r="V94" s="34"/>
      <c r="W94" s="34"/>
      <c r="X94" s="34"/>
    </row>
    <row r="95" spans="2:24" ht="16.5" customHeight="1">
      <c r="B95" s="1" t="s">
        <v>76</v>
      </c>
      <c r="E95" s="28">
        <f>1/E85</f>
        <v>0.9030976248532466</v>
      </c>
      <c r="F95" s="89"/>
      <c r="G95" s="119"/>
      <c r="H95" s="119"/>
      <c r="I95" s="89"/>
      <c r="J95" s="89"/>
      <c r="K95" s="90"/>
      <c r="L95" s="90"/>
      <c r="M95" s="91"/>
      <c r="N95" s="91"/>
      <c r="O95" s="59"/>
      <c r="P95" s="59"/>
      <c r="Q95" s="59"/>
      <c r="R95" s="59"/>
      <c r="S95" s="59"/>
      <c r="T95" s="60"/>
      <c r="U95" s="81"/>
      <c r="V95" s="34"/>
      <c r="W95" s="34"/>
      <c r="X95" s="34"/>
    </row>
    <row r="96" spans="2:24" ht="15.75" customHeight="1">
      <c r="B96" s="1" t="s">
        <v>39</v>
      </c>
      <c r="E96" s="28"/>
      <c r="F96" s="92"/>
      <c r="G96" s="120"/>
      <c r="H96" s="93"/>
      <c r="I96" s="89"/>
      <c r="J96" s="89"/>
      <c r="K96" s="94"/>
      <c r="L96" s="94"/>
      <c r="M96" s="95"/>
      <c r="N96" s="96"/>
      <c r="O96" s="81"/>
      <c r="P96" s="81"/>
      <c r="Q96" s="81"/>
      <c r="R96" s="81"/>
      <c r="S96" s="81"/>
      <c r="T96" s="81"/>
      <c r="U96" s="78"/>
      <c r="V96" s="34"/>
      <c r="W96" s="34"/>
      <c r="X96" s="34"/>
    </row>
    <row r="97" spans="2:24" ht="15.75" customHeight="1">
      <c r="B97" s="1" t="s">
        <v>75</v>
      </c>
      <c r="E97" s="28"/>
      <c r="F97" s="92"/>
      <c r="G97" s="120"/>
      <c r="H97" s="93"/>
      <c r="I97" s="89"/>
      <c r="J97" s="89"/>
      <c r="K97" s="94"/>
      <c r="L97" s="94"/>
      <c r="M97" s="95"/>
      <c r="N97" s="96"/>
      <c r="O97" s="81"/>
      <c r="P97" s="81"/>
      <c r="Q97" s="81"/>
      <c r="R97" s="81"/>
      <c r="S97" s="81"/>
      <c r="T97" s="81"/>
      <c r="U97" s="78"/>
      <c r="V97" s="34"/>
      <c r="W97" s="34"/>
      <c r="X97" s="34"/>
    </row>
    <row r="98" spans="2:24" ht="15" customHeight="1">
      <c r="B98" s="1" t="s">
        <v>40</v>
      </c>
      <c r="E98" s="28"/>
      <c r="F98" s="97"/>
      <c r="G98" s="119"/>
      <c r="H98" s="119"/>
      <c r="I98" s="89"/>
      <c r="J98" s="89"/>
      <c r="K98" s="94"/>
      <c r="L98" s="94"/>
      <c r="M98" s="98"/>
      <c r="N98" s="99"/>
      <c r="O98" s="79"/>
      <c r="P98" s="79"/>
      <c r="Q98" s="79"/>
      <c r="R98" s="79"/>
      <c r="S98" s="79"/>
      <c r="T98" s="79"/>
      <c r="U98" s="79"/>
      <c r="V98" s="79"/>
      <c r="W98" s="79"/>
      <c r="X98" s="34"/>
    </row>
    <row r="99" spans="2:24" ht="15">
      <c r="B99" s="1" t="s">
        <v>41</v>
      </c>
      <c r="E99" s="28"/>
      <c r="F99" s="89"/>
      <c r="G99" s="119"/>
      <c r="H99" s="119"/>
      <c r="I99" s="89"/>
      <c r="J99" s="89"/>
      <c r="K99" s="94"/>
      <c r="L99" s="98"/>
      <c r="M99" s="99"/>
      <c r="N99" s="98"/>
      <c r="O99" s="79"/>
      <c r="P99" s="79"/>
      <c r="Q99" s="79"/>
      <c r="R99" s="79"/>
      <c r="S99" s="79"/>
      <c r="T99" s="79"/>
      <c r="U99" s="85"/>
      <c r="V99" s="79"/>
      <c r="W99" s="79"/>
      <c r="X99" s="34"/>
    </row>
    <row r="100" spans="2:24" ht="15">
      <c r="B100" s="1" t="s">
        <v>42</v>
      </c>
      <c r="E100" s="28"/>
      <c r="F100" s="89"/>
      <c r="G100" s="119"/>
      <c r="H100" s="119"/>
      <c r="I100" s="89"/>
      <c r="J100" s="89"/>
      <c r="K100" s="94"/>
      <c r="L100" s="99"/>
      <c r="M100" s="99"/>
      <c r="N100" s="99"/>
      <c r="O100" s="83"/>
      <c r="P100" s="79"/>
      <c r="Q100" s="79"/>
      <c r="R100" s="79"/>
      <c r="S100" s="79"/>
      <c r="T100" s="79"/>
      <c r="U100" s="79"/>
      <c r="V100" s="79"/>
      <c r="W100" s="79"/>
      <c r="X100" s="34"/>
    </row>
    <row r="101" spans="2:24" ht="15">
      <c r="B101" s="1" t="s">
        <v>43</v>
      </c>
      <c r="F101" s="90"/>
      <c r="G101" s="121"/>
      <c r="H101" s="121"/>
      <c r="I101" s="100"/>
      <c r="J101" s="94"/>
      <c r="K101" s="94"/>
      <c r="L101" s="99"/>
      <c r="M101" s="99"/>
      <c r="N101" s="99"/>
      <c r="O101" s="79"/>
      <c r="P101" s="83"/>
      <c r="Q101" s="79"/>
      <c r="R101" s="79"/>
      <c r="S101" s="79"/>
      <c r="T101" s="79"/>
      <c r="U101" s="79"/>
      <c r="V101" s="79"/>
      <c r="W101" s="79"/>
      <c r="X101" s="34"/>
    </row>
    <row r="102" spans="2:24" ht="15">
      <c r="B102" s="1" t="s">
        <v>44</v>
      </c>
      <c r="F102" s="90"/>
      <c r="G102" s="121"/>
      <c r="H102" s="121"/>
      <c r="I102" s="100"/>
      <c r="J102" s="94"/>
      <c r="K102" s="101"/>
      <c r="L102" s="99"/>
      <c r="M102" s="98"/>
      <c r="N102" s="99"/>
      <c r="O102" s="79"/>
      <c r="P102" s="79"/>
      <c r="Q102" s="79"/>
      <c r="R102" s="79"/>
      <c r="S102" s="79"/>
      <c r="T102" s="79"/>
      <c r="U102" s="79"/>
      <c r="V102" s="79"/>
      <c r="W102" s="79"/>
      <c r="X102" s="34"/>
    </row>
    <row r="103" spans="2:24" ht="15">
      <c r="B103" s="1" t="s">
        <v>45</v>
      </c>
      <c r="G103" s="117"/>
      <c r="H103" s="117"/>
      <c r="J103" s="34"/>
      <c r="K103" s="79"/>
      <c r="L103" s="79"/>
      <c r="M103" s="83"/>
      <c r="N103" s="79"/>
      <c r="O103" s="79"/>
      <c r="P103" s="79"/>
      <c r="Q103" s="79"/>
      <c r="R103" s="79"/>
      <c r="S103" s="79"/>
      <c r="T103" s="79"/>
      <c r="U103" s="79"/>
      <c r="V103" s="79"/>
      <c r="W103" s="79"/>
      <c r="X103" s="34"/>
    </row>
    <row r="104" spans="2:24" ht="15">
      <c r="B104" s="1" t="s">
        <v>46</v>
      </c>
      <c r="G104" s="117"/>
      <c r="H104" s="117"/>
      <c r="J104" s="34"/>
      <c r="K104" s="79"/>
      <c r="L104" s="79"/>
      <c r="M104" s="79"/>
      <c r="N104" s="83"/>
      <c r="O104" s="79"/>
      <c r="P104" s="79"/>
      <c r="Q104" s="79"/>
      <c r="R104" s="79"/>
      <c r="S104" s="79"/>
      <c r="T104" s="79"/>
      <c r="U104" s="79"/>
      <c r="V104" s="83"/>
      <c r="W104" s="79"/>
      <c r="X104" s="34"/>
    </row>
    <row r="105" spans="2:24" ht="15">
      <c r="B105" s="1" t="s">
        <v>47</v>
      </c>
      <c r="G105" s="117"/>
      <c r="H105" s="117"/>
      <c r="J105" s="34"/>
      <c r="K105" s="79"/>
      <c r="L105" s="79"/>
      <c r="M105" s="79"/>
      <c r="N105" s="79"/>
      <c r="O105" s="83"/>
      <c r="P105" s="79"/>
      <c r="Q105" s="79"/>
      <c r="R105" s="79"/>
      <c r="S105" s="79"/>
      <c r="T105" s="79"/>
      <c r="U105" s="79"/>
      <c r="V105" s="79"/>
      <c r="W105" s="83"/>
      <c r="X105" s="34"/>
    </row>
    <row r="106" spans="2:24" ht="15">
      <c r="B106" s="1" t="s">
        <v>48</v>
      </c>
      <c r="G106" s="117"/>
      <c r="H106" s="117"/>
      <c r="J106" s="34"/>
      <c r="K106" s="79"/>
      <c r="L106" s="79"/>
      <c r="M106" s="79"/>
      <c r="N106" s="79"/>
      <c r="O106" s="79"/>
      <c r="P106" s="83"/>
      <c r="Q106" s="79"/>
      <c r="R106" s="79"/>
      <c r="S106" s="79"/>
      <c r="T106" s="79"/>
      <c r="U106" s="79"/>
      <c r="V106" s="34"/>
      <c r="W106" s="34"/>
      <c r="X106" s="34"/>
    </row>
    <row r="107" spans="2:24" ht="15">
      <c r="B107" s="1" t="s">
        <v>49</v>
      </c>
      <c r="G107" s="117"/>
      <c r="H107" s="117"/>
      <c r="J107" s="34"/>
      <c r="K107" s="79"/>
      <c r="L107" s="79"/>
      <c r="M107" s="79"/>
      <c r="N107" s="79"/>
      <c r="O107" s="79"/>
      <c r="P107" s="79"/>
      <c r="Q107" s="83"/>
      <c r="R107" s="79"/>
      <c r="S107" s="79"/>
      <c r="T107" s="79"/>
      <c r="U107" s="84"/>
      <c r="V107" s="34"/>
      <c r="W107" s="34"/>
      <c r="X107" s="34"/>
    </row>
    <row r="108" spans="2:24" ht="15">
      <c r="B108" s="1" t="s">
        <v>50</v>
      </c>
      <c r="G108" s="117"/>
      <c r="H108" s="117"/>
      <c r="J108" s="34"/>
      <c r="K108" s="79"/>
      <c r="L108" s="79"/>
      <c r="M108" s="79"/>
      <c r="N108" s="79"/>
      <c r="O108" s="79"/>
      <c r="P108" s="79"/>
      <c r="Q108" s="79"/>
      <c r="R108" s="83"/>
      <c r="S108" s="79"/>
      <c r="T108" s="79"/>
      <c r="U108" s="34"/>
      <c r="V108" s="34"/>
      <c r="W108" s="34"/>
      <c r="X108" s="34"/>
    </row>
    <row r="109" spans="2:23" ht="15">
      <c r="B109" s="1" t="s">
        <v>51</v>
      </c>
      <c r="G109" s="117"/>
      <c r="H109" s="117"/>
      <c r="J109" s="34"/>
      <c r="K109" s="79"/>
      <c r="L109" s="79"/>
      <c r="M109" s="79"/>
      <c r="N109" s="79"/>
      <c r="O109" s="79"/>
      <c r="P109" s="79"/>
      <c r="Q109" s="79"/>
      <c r="R109" s="79"/>
      <c r="S109" s="83"/>
      <c r="T109" s="79"/>
      <c r="U109" s="34"/>
      <c r="V109" s="34"/>
      <c r="W109" s="34"/>
    </row>
    <row r="110" spans="2:23" ht="15">
      <c r="B110" s="1" t="s">
        <v>52</v>
      </c>
      <c r="G110" s="117"/>
      <c r="H110" s="117"/>
      <c r="J110" s="34"/>
      <c r="K110" s="34"/>
      <c r="L110" s="79"/>
      <c r="M110" s="79"/>
      <c r="N110" s="79"/>
      <c r="O110" s="79"/>
      <c r="P110" s="79"/>
      <c r="Q110" s="79"/>
      <c r="R110" s="79"/>
      <c r="S110" s="79"/>
      <c r="T110" s="83"/>
      <c r="U110" s="34"/>
      <c r="V110" s="34"/>
      <c r="W110" s="34"/>
    </row>
    <row r="111" spans="2:23" ht="15">
      <c r="B111" s="1" t="s">
        <v>53</v>
      </c>
      <c r="G111" s="117"/>
      <c r="H111" s="117"/>
      <c r="J111" s="34"/>
      <c r="K111" s="34"/>
      <c r="L111" s="79"/>
      <c r="M111" s="79"/>
      <c r="N111" s="79"/>
      <c r="O111" s="83"/>
      <c r="P111" s="79"/>
      <c r="Q111" s="79"/>
      <c r="R111" s="79"/>
      <c r="S111" s="79"/>
      <c r="T111" s="79"/>
      <c r="U111" s="34"/>
      <c r="V111" s="34"/>
      <c r="W111" s="34"/>
    </row>
    <row r="112" spans="2:22" ht="15">
      <c r="B112" s="1"/>
      <c r="G112" s="117"/>
      <c r="H112" s="117"/>
      <c r="J112" s="34"/>
      <c r="K112" s="34"/>
      <c r="L112" s="79"/>
      <c r="M112" s="79"/>
      <c r="N112" s="79"/>
      <c r="O112" s="79"/>
      <c r="P112" s="83"/>
      <c r="Q112" s="79"/>
      <c r="R112" s="79"/>
      <c r="S112" s="79"/>
      <c r="T112" s="79"/>
      <c r="U112" s="34"/>
      <c r="V112" s="34"/>
    </row>
    <row r="113" spans="7:22" ht="15">
      <c r="G113" s="117"/>
      <c r="H113" s="117"/>
      <c r="J113" s="34"/>
      <c r="K113" s="34"/>
      <c r="L113" s="79"/>
      <c r="M113" s="79"/>
      <c r="N113" s="79"/>
      <c r="O113" s="79"/>
      <c r="P113" s="79"/>
      <c r="Q113" s="83"/>
      <c r="R113" s="79"/>
      <c r="S113" s="79"/>
      <c r="T113" s="79"/>
      <c r="U113" s="34"/>
      <c r="V113" s="34"/>
    </row>
    <row r="114" spans="2:22" ht="15" customHeight="1">
      <c r="B114" s="157" t="s">
        <v>54</v>
      </c>
      <c r="C114" s="157"/>
      <c r="D114" s="157"/>
      <c r="E114" s="157"/>
      <c r="F114" s="157"/>
      <c r="G114" s="117"/>
      <c r="H114" s="117"/>
      <c r="J114" s="34"/>
      <c r="K114" s="34"/>
      <c r="L114" s="34"/>
      <c r="M114" s="79"/>
      <c r="N114" s="79"/>
      <c r="O114" s="79"/>
      <c r="P114" s="79"/>
      <c r="Q114" s="79"/>
      <c r="R114" s="83"/>
      <c r="S114" s="79"/>
      <c r="T114" s="79"/>
      <c r="U114" s="34"/>
      <c r="V114" s="34"/>
    </row>
    <row r="115" spans="2:22" ht="15">
      <c r="B115" s="143" t="s">
        <v>55</v>
      </c>
      <c r="C115" s="143"/>
      <c r="D115" s="143"/>
      <c r="E115" s="143"/>
      <c r="F115" s="143"/>
      <c r="G115" s="117"/>
      <c r="H115" s="117"/>
      <c r="J115" s="34"/>
      <c r="K115" s="34"/>
      <c r="L115" s="34"/>
      <c r="M115" s="79"/>
      <c r="N115" s="79"/>
      <c r="O115" s="79"/>
      <c r="P115" s="79"/>
      <c r="Q115" s="79"/>
      <c r="R115" s="79"/>
      <c r="S115" s="83"/>
      <c r="T115" s="79"/>
      <c r="U115" s="34"/>
      <c r="V115" s="34"/>
    </row>
    <row r="116" spans="2:22" ht="78" customHeight="1">
      <c r="B116" s="143" t="s">
        <v>56</v>
      </c>
      <c r="C116" s="143"/>
      <c r="D116" s="143"/>
      <c r="E116" s="143"/>
      <c r="F116" s="143"/>
      <c r="G116" s="117"/>
      <c r="H116" s="117"/>
      <c r="J116" s="34"/>
      <c r="K116" s="34"/>
      <c r="L116" s="34"/>
      <c r="M116" s="79"/>
      <c r="N116" s="79"/>
      <c r="O116" s="79"/>
      <c r="P116" s="79"/>
      <c r="Q116" s="79"/>
      <c r="R116" s="79"/>
      <c r="S116" s="79"/>
      <c r="T116" s="83"/>
      <c r="U116" s="34"/>
      <c r="V116" s="34"/>
    </row>
    <row r="117" spans="2:21" ht="15">
      <c r="B117" s="143" t="s">
        <v>57</v>
      </c>
      <c r="C117" s="143"/>
      <c r="D117" s="143"/>
      <c r="E117" s="143"/>
      <c r="F117" s="143"/>
      <c r="G117" s="117"/>
      <c r="H117" s="117"/>
      <c r="L117" s="34"/>
      <c r="M117" s="34"/>
      <c r="N117" s="34"/>
      <c r="O117" s="34"/>
      <c r="P117" s="34"/>
      <c r="Q117" s="34"/>
      <c r="R117" s="34"/>
      <c r="S117" s="34"/>
      <c r="T117" s="34"/>
      <c r="U117" s="34"/>
    </row>
    <row r="118" spans="2:21" ht="15" customHeight="1">
      <c r="B118" s="143" t="s">
        <v>58</v>
      </c>
      <c r="C118" s="143"/>
      <c r="D118" s="143"/>
      <c r="E118" s="143"/>
      <c r="F118" s="143"/>
      <c r="G118" s="117"/>
      <c r="H118" s="117"/>
      <c r="L118" s="34"/>
      <c r="M118" s="34"/>
      <c r="N118" s="34"/>
      <c r="O118" s="34"/>
      <c r="P118" s="34"/>
      <c r="Q118" s="34"/>
      <c r="R118" s="34"/>
      <c r="S118" s="34"/>
      <c r="T118" s="34"/>
      <c r="U118" s="34"/>
    </row>
    <row r="119" spans="2:21" ht="15">
      <c r="B119" s="143" t="s">
        <v>59</v>
      </c>
      <c r="C119" s="143"/>
      <c r="D119" s="143"/>
      <c r="E119" s="143"/>
      <c r="F119" s="143"/>
      <c r="G119" s="117"/>
      <c r="H119" s="117"/>
      <c r="L119" s="34"/>
      <c r="M119" s="34"/>
      <c r="N119" s="34"/>
      <c r="O119" s="34"/>
      <c r="P119" s="34"/>
      <c r="Q119" s="34"/>
      <c r="R119" s="34"/>
      <c r="S119" s="34"/>
      <c r="T119" s="34"/>
      <c r="U119" s="34"/>
    </row>
    <row r="120" spans="2:21" ht="15">
      <c r="B120" s="143" t="s">
        <v>60</v>
      </c>
      <c r="C120" s="143"/>
      <c r="D120" s="143"/>
      <c r="E120" s="143"/>
      <c r="F120" s="143"/>
      <c r="G120" s="117"/>
      <c r="H120" s="117"/>
      <c r="L120" s="34"/>
      <c r="M120" s="34"/>
      <c r="N120" s="34"/>
      <c r="O120" s="34"/>
      <c r="P120" s="34"/>
      <c r="Q120" s="34"/>
      <c r="R120" s="34"/>
      <c r="S120" s="34"/>
      <c r="T120" s="34"/>
      <c r="U120" s="34"/>
    </row>
    <row r="121" spans="2:8" ht="15">
      <c r="B121" s="159" t="s">
        <v>61</v>
      </c>
      <c r="C121" s="159"/>
      <c r="D121" s="159"/>
      <c r="E121" s="159"/>
      <c r="F121" s="159"/>
      <c r="G121" s="117"/>
      <c r="H121" s="117"/>
    </row>
    <row r="122" spans="7:8" ht="15">
      <c r="G122" s="117"/>
      <c r="H122" s="117"/>
    </row>
    <row r="123" spans="2:8" ht="15.75">
      <c r="B123" s="32" t="s">
        <v>62</v>
      </c>
      <c r="C123" s="150"/>
      <c r="D123" s="152"/>
      <c r="E123" s="152"/>
      <c r="F123" s="151"/>
      <c r="G123" s="117"/>
      <c r="H123" s="117"/>
    </row>
    <row r="124" spans="2:8" ht="30.75" customHeight="1">
      <c r="B124" s="32" t="s">
        <v>63</v>
      </c>
      <c r="C124" s="150" t="s">
        <v>64</v>
      </c>
      <c r="D124" s="151"/>
      <c r="E124" s="150" t="s">
        <v>65</v>
      </c>
      <c r="F124" s="151"/>
      <c r="G124" s="117"/>
      <c r="H124" s="117"/>
    </row>
    <row r="125" spans="2:8" ht="30.75" customHeight="1">
      <c r="B125" s="32" t="s">
        <v>66</v>
      </c>
      <c r="C125" s="150" t="s">
        <v>67</v>
      </c>
      <c r="D125" s="151"/>
      <c r="E125" s="150" t="s">
        <v>68</v>
      </c>
      <c r="F125" s="151"/>
      <c r="G125" s="117"/>
      <c r="H125" s="117"/>
    </row>
    <row r="126" spans="2:8" ht="15" customHeight="1">
      <c r="B126" s="144" t="s">
        <v>69</v>
      </c>
      <c r="C126" s="146" t="s">
        <v>70</v>
      </c>
      <c r="D126" s="147"/>
      <c r="E126" s="146" t="s">
        <v>71</v>
      </c>
      <c r="F126" s="147"/>
      <c r="G126" s="117"/>
      <c r="H126" s="117"/>
    </row>
    <row r="127" spans="2:8" ht="15" customHeight="1">
      <c r="B127" s="145"/>
      <c r="C127" s="148"/>
      <c r="D127" s="149"/>
      <c r="E127" s="148"/>
      <c r="F127" s="149"/>
      <c r="G127" s="117"/>
      <c r="H127" s="117"/>
    </row>
  </sheetData>
  <sheetProtection/>
  <mergeCells count="47">
    <mergeCell ref="C21:D21"/>
    <mergeCell ref="E61:F61"/>
    <mergeCell ref="C61:D61"/>
    <mergeCell ref="E51:F51"/>
    <mergeCell ref="C51:D51"/>
    <mergeCell ref="E56:F56"/>
    <mergeCell ref="C56:D56"/>
    <mergeCell ref="E31:F31"/>
    <mergeCell ref="C46:D46"/>
    <mergeCell ref="E26:F26"/>
    <mergeCell ref="C4:F4"/>
    <mergeCell ref="C6:D6"/>
    <mergeCell ref="E6:F6"/>
    <mergeCell ref="C11:D11"/>
    <mergeCell ref="E11:F11"/>
    <mergeCell ref="C16:D16"/>
    <mergeCell ref="E16:F16"/>
    <mergeCell ref="C26:D26"/>
    <mergeCell ref="E21:F21"/>
    <mergeCell ref="C31:D31"/>
    <mergeCell ref="B121:F121"/>
    <mergeCell ref="B120:F120"/>
    <mergeCell ref="B119:F119"/>
    <mergeCell ref="C76:D76"/>
    <mergeCell ref="E66:F66"/>
    <mergeCell ref="C66:D66"/>
    <mergeCell ref="E71:F71"/>
    <mergeCell ref="C124:D124"/>
    <mergeCell ref="C36:D36"/>
    <mergeCell ref="E36:F36"/>
    <mergeCell ref="C41:D41"/>
    <mergeCell ref="E41:F41"/>
    <mergeCell ref="C71:D71"/>
    <mergeCell ref="E46:F46"/>
    <mergeCell ref="B114:F114"/>
    <mergeCell ref="B115:F115"/>
    <mergeCell ref="E76:F76"/>
    <mergeCell ref="B116:F116"/>
    <mergeCell ref="B126:B127"/>
    <mergeCell ref="C126:D127"/>
    <mergeCell ref="C125:D125"/>
    <mergeCell ref="C123:F123"/>
    <mergeCell ref="B117:F117"/>
    <mergeCell ref="B118:F118"/>
    <mergeCell ref="E126:F127"/>
    <mergeCell ref="E125:F125"/>
    <mergeCell ref="E124:F124"/>
  </mergeCells>
  <printOptions/>
  <pageMargins left="1" right="1" top="1" bottom="1" header="1" footer="1"/>
  <pageSetup horizontalDpi="600" verticalDpi="600" orientation="portrait" paperSize="9" scale="45" r:id="rId1"/>
  <rowBreaks count="1" manualBreakCount="1">
    <brk id="9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Denis</cp:lastModifiedBy>
  <dcterms:created xsi:type="dcterms:W3CDTF">2015-11-06T07:22:19Z</dcterms:created>
  <dcterms:modified xsi:type="dcterms:W3CDTF">2019-12-24T12:03:48Z</dcterms:modified>
  <cp:category/>
  <cp:version/>
  <cp:contentType/>
  <cp:contentStatus/>
</cp:coreProperties>
</file>