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<sst xmlns="http://schemas.openxmlformats.org/spreadsheetml/2006/main" count="168" uniqueCount="102">
  <si>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</si>
  <si>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</si>
  <si>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</si>
  <si>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</si>
  <si>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</si>
  <si>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</si>
  <si>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</si>
  <si>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</si>
  <si>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</si>
  <si>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</si>
  <si>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</si>
  <si>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</si>
  <si>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</si>
  <si>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</si>
  <si>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</si>
  <si>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</si>
  <si>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</si>
  <si>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</si>
  <si>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</si>
  <si>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</si>
  <si>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</si>
  <si>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</si>
  <si>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</si>
  <si>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</si>
  <si>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</si>
  <si>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</si>
  <si>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</si>
  <si>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</si>
  <si>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</si>
  <si>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</si>
  <si>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</si>
  <si>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</si>
  <si>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</si>
  <si>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</si>
  <si>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</si>
  <si>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</si>
  <si>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</si>
  <si>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</si>
  <si>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</si>
  <si>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</si>
  <si>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</si>
  <si>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</si>
  <si>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</si>
  <si>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</si>
  <si>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</si>
  <si>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</si>
  <si>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</si>
  <si>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</si>
  <si>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</si>
  <si>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</si>
  <si>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</si>
  <si>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</si>
  <si>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</si>
  <si>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</si>
  <si>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</si>
  <si>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</si>
  <si>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</si>
  <si>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</si>
  <si>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</si>
  <si>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</si>
  <si>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</si>
  <si>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</si>
  <si>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</si>
  <si>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</si>
  <si>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</si>
  <si>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</si>
  <si>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</si>
  <si>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</si>
  <si>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</si>
  <si>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</si>
  <si>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</si>
  <si>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</si>
  <si>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</si>
  <si>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</si>
  <si>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</si>
  <si>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</si>
  <si>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</si>
  <si>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</si>
  <si>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</si>
  <si>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</si>
  <si>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</si>
  <si>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</si>
  <si>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</si>
  <si>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Квітень '20 (¥/МT)</t>
  </si>
  <si>
    <t>Euronext -Серпень '20 (€/МT)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</si>
  <si>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</si>
  <si>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</si>
  <si>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</si>
  <si>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</si>
  <si>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</si>
  <si>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</si>
  <si>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</si>
  <si>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</si>
  <si>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</si>
  <si>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</si>
  <si>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</si>
  <si>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</si>
  <si>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</si>
  <si>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</si>
  <si>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</si>
  <si>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>TOCOM - Листопад'20 (¥/МT)</t>
  </si>
  <si>
    <t xml:space="preserve">                              23 квітня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</si>
</sst>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188" fontId="77" fillId="37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62">
      <selection activeCell="D83" sqref="D83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57" t="s">
        <v>101</v>
      </c>
      <c r="D4" s="158"/>
      <c r="E4" s="158"/>
      <c r="F4" s="15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31">
        <v>0.016</v>
      </c>
      <c r="D7" s="13">
        <v>3.19</v>
      </c>
      <c r="E7" s="131">
        <v>0.079</v>
      </c>
      <c r="F7" s="12">
        <v>151.33</v>
      </c>
    </row>
    <row r="8" spans="2:6" s="5" customFormat="1" ht="15">
      <c r="B8" s="23" t="s">
        <v>87</v>
      </c>
      <c r="C8" s="131">
        <v>0.012</v>
      </c>
      <c r="D8" s="13">
        <v>3.26</v>
      </c>
      <c r="E8" s="131">
        <v>0</v>
      </c>
      <c r="F8" s="12">
        <v>153.93</v>
      </c>
    </row>
    <row r="9" spans="2:17" s="5" customFormat="1" ht="15">
      <c r="B9" s="23" t="s">
        <v>97</v>
      </c>
      <c r="C9" s="131">
        <v>0.022</v>
      </c>
      <c r="D9" s="13">
        <v>3.296</v>
      </c>
      <c r="E9" s="131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39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88</v>
      </c>
      <c r="C12" s="135">
        <v>0.45</v>
      </c>
      <c r="D12" s="68">
        <v>166.25</v>
      </c>
      <c r="E12" s="135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89</v>
      </c>
      <c r="C13" s="135">
        <v>0.3</v>
      </c>
      <c r="D13" s="12">
        <v>169</v>
      </c>
      <c r="E13" s="135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91</v>
      </c>
      <c r="C14" s="124">
        <v>0.15</v>
      </c>
      <c r="D14" s="12">
        <v>167.25</v>
      </c>
      <c r="E14" s="124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56" t="s">
        <v>74</v>
      </c>
      <c r="D16" s="156"/>
      <c r="E16" s="154" t="s">
        <v>6</v>
      </c>
      <c r="F16" s="155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86</v>
      </c>
      <c r="C17" s="165">
        <v>840</v>
      </c>
      <c r="D17" s="84">
        <v>19060</v>
      </c>
      <c r="E17" s="135">
        <f>C17/$D$87</f>
        <v>7.800891530460624</v>
      </c>
      <c r="F17" s="68">
        <f>D17/$D$87</f>
        <v>177.00594353640415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92</v>
      </c>
      <c r="C18" s="165">
        <v>160</v>
      </c>
      <c r="D18" s="84">
        <v>20560</v>
      </c>
      <c r="E18" s="135">
        <f>C18/$D$87</f>
        <v>1.4858841010401187</v>
      </c>
      <c r="F18" s="68">
        <f>D18/$D$87</f>
        <v>190.93610698365526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100</v>
      </c>
      <c r="C19" s="165">
        <v>130</v>
      </c>
      <c r="D19" s="84">
        <v>22430</v>
      </c>
      <c r="E19" s="135">
        <f>C19/$D$87</f>
        <v>1.2072808320950965</v>
      </c>
      <c r="F19" s="68">
        <f>D19/D87</f>
        <v>208.30237741456165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54" t="s">
        <v>5</v>
      </c>
      <c r="D21" s="155"/>
      <c r="E21" s="156" t="s">
        <v>6</v>
      </c>
      <c r="F21" s="15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31">
        <v>0.04</v>
      </c>
      <c r="D22" s="13">
        <v>5.48</v>
      </c>
      <c r="E22" s="131">
        <f aca="true" t="shared" si="0" ref="E22:F24">C22*36.7437</f>
        <v>1.4697479999999998</v>
      </c>
      <c r="F22" s="12">
        <f t="shared" si="0"/>
        <v>201.355476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87</v>
      </c>
      <c r="C23" s="131">
        <v>0.01</v>
      </c>
      <c r="D23" s="13">
        <v>5.446</v>
      </c>
      <c r="E23" s="131">
        <f t="shared" si="0"/>
        <v>0.36743699999999996</v>
      </c>
      <c r="F23" s="12">
        <f t="shared" si="0"/>
        <v>200.1061902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97</v>
      </c>
      <c r="C24" s="134">
        <v>0</v>
      </c>
      <c r="D24" s="72">
        <v>5.474</v>
      </c>
      <c r="E24" s="134">
        <f t="shared" si="0"/>
        <v>0</v>
      </c>
      <c r="F24" s="12">
        <f t="shared" si="0"/>
        <v>201.1350138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6" t="s">
        <v>9</v>
      </c>
      <c r="D26" s="156"/>
      <c r="E26" s="154" t="s">
        <v>10</v>
      </c>
      <c r="F26" s="155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10">
        <v>1.97</v>
      </c>
      <c r="D27" s="68">
        <v>199.25</v>
      </c>
      <c r="E27" s="141">
        <f>C27*36.7437</f>
        <v>72.385089</v>
      </c>
      <c r="F27" s="68">
        <f>D27/$D$86</f>
        <v>214.27035165071516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85</v>
      </c>
      <c r="C28" s="110">
        <v>0.39</v>
      </c>
      <c r="D28" s="12">
        <v>191</v>
      </c>
      <c r="E28" s="141">
        <f>C28*36.7437</f>
        <v>14.330043</v>
      </c>
      <c r="F28" s="68">
        <f>D28/$D$86</f>
        <v>205.3984299387031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96</v>
      </c>
      <c r="C29" s="134">
        <v>0</v>
      </c>
      <c r="D29" s="12">
        <v>193</v>
      </c>
      <c r="E29" s="164">
        <f>C29*36.7437</f>
        <v>0</v>
      </c>
      <c r="F29" s="68">
        <f>D29/$D$86</f>
        <v>207.5491988385848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6" t="s">
        <v>12</v>
      </c>
      <c r="D31" s="156"/>
      <c r="E31" s="156" t="s">
        <v>10</v>
      </c>
      <c r="F31" s="15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35">
        <v>0.96</v>
      </c>
      <c r="D32" s="12">
        <v>369.75</v>
      </c>
      <c r="E32" s="135">
        <f>C32/$D$86</f>
        <v>1.0323690719432197</v>
      </c>
      <c r="F32" s="68">
        <f aca="true" t="shared" si="1" ref="E32:F34">D32/$D$86</f>
        <v>397.62340036563074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84</v>
      </c>
      <c r="C33" s="135">
        <v>0.48</v>
      </c>
      <c r="D33" s="12">
        <v>366.5</v>
      </c>
      <c r="E33" s="135">
        <f t="shared" si="1"/>
        <v>0.5161845359716098</v>
      </c>
      <c r="F33" s="68">
        <f t="shared" si="1"/>
        <v>394.128400903323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91</v>
      </c>
      <c r="C34" s="135">
        <v>0.41</v>
      </c>
      <c r="D34" s="12">
        <v>370</v>
      </c>
      <c r="E34" s="135">
        <f t="shared" si="1"/>
        <v>0.4409076244757501</v>
      </c>
      <c r="F34" s="68">
        <f t="shared" si="1"/>
        <v>397.89224647811596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5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7" t="s">
        <v>5</v>
      </c>
      <c r="D36" s="148"/>
      <c r="E36" s="147" t="s">
        <v>6</v>
      </c>
      <c r="F36" s="148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10">
        <v>0.082</v>
      </c>
      <c r="D37" s="72">
        <v>2.95</v>
      </c>
      <c r="E37" s="110">
        <f aca="true" t="shared" si="2" ref="E37:F39">C37*58.0164</f>
        <v>4.7573448</v>
      </c>
      <c r="F37" s="68">
        <f t="shared" si="2"/>
        <v>171.14838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87</v>
      </c>
      <c r="C38" s="131">
        <v>0.046</v>
      </c>
      <c r="D38" s="72">
        <v>2.814</v>
      </c>
      <c r="E38" s="131">
        <f t="shared" si="2"/>
        <v>2.6687543999999996</v>
      </c>
      <c r="F38" s="68">
        <f t="shared" si="2"/>
        <v>163.2581496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97</v>
      </c>
      <c r="C39" s="131">
        <v>0.024</v>
      </c>
      <c r="D39" s="72">
        <v>2.65</v>
      </c>
      <c r="E39" s="131">
        <f t="shared" si="2"/>
        <v>1.3923936</v>
      </c>
      <c r="F39" s="68">
        <f t="shared" si="2"/>
        <v>153.74346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7" t="s">
        <v>5</v>
      </c>
      <c r="D41" s="148"/>
      <c r="E41" s="147" t="s">
        <v>6</v>
      </c>
      <c r="F41" s="14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31">
        <v>0.044</v>
      </c>
      <c r="D42" s="72">
        <v>8.374</v>
      </c>
      <c r="E42" s="131">
        <f>C42*36.7437</f>
        <v>1.6167227999999998</v>
      </c>
      <c r="F42" s="68">
        <f aca="true" t="shared" si="3" ref="E42:F44">D42*36.7437</f>
        <v>307.6917438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87</v>
      </c>
      <c r="C43" s="131">
        <v>0.042</v>
      </c>
      <c r="D43" s="72">
        <v>8.486</v>
      </c>
      <c r="E43" s="131">
        <f t="shared" si="3"/>
        <v>1.5432354</v>
      </c>
      <c r="F43" s="68">
        <f t="shared" si="3"/>
        <v>311.8070382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98</v>
      </c>
      <c r="C44" s="131">
        <v>0.036</v>
      </c>
      <c r="D44" s="72">
        <v>8.472</v>
      </c>
      <c r="E44" s="131">
        <f t="shared" si="3"/>
        <v>1.3227731999999999</v>
      </c>
      <c r="F44" s="68">
        <f t="shared" si="3"/>
        <v>311.29262639999996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6" t="s">
        <v>73</v>
      </c>
      <c r="D46" s="156"/>
      <c r="E46" s="154" t="s">
        <v>6</v>
      </c>
      <c r="F46" s="155"/>
      <c r="G46" s="22"/>
      <c r="H46" s="22"/>
      <c r="I46" s="22"/>
      <c r="K46" s="22"/>
      <c r="L46" s="22"/>
      <c r="M46" s="22"/>
    </row>
    <row r="47" spans="2:13" s="5" customFormat="1" ht="15">
      <c r="B47" s="23" t="s">
        <v>83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93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94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5"/>
    </row>
    <row r="52" spans="2:19" s="21" customFormat="1" ht="15">
      <c r="B52" s="23" t="s">
        <v>81</v>
      </c>
      <c r="C52" s="165">
        <v>0.4</v>
      </c>
      <c r="D52" s="73">
        <v>288.9</v>
      </c>
      <c r="E52" s="131">
        <f>C52*1.1023</f>
        <v>0.44092000000000003</v>
      </c>
      <c r="F52" s="73">
        <f aca="true" t="shared" si="4" ref="E52:F54">D52*1.1023</f>
        <v>318.45447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87</v>
      </c>
      <c r="C53" s="165">
        <v>0.2</v>
      </c>
      <c r="D53" s="73">
        <v>293.5</v>
      </c>
      <c r="E53" s="131">
        <f t="shared" si="4"/>
        <v>0.22046000000000002</v>
      </c>
      <c r="F53" s="73">
        <f t="shared" si="4"/>
        <v>323.52505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98</v>
      </c>
      <c r="C54" s="137">
        <v>0.2</v>
      </c>
      <c r="D54" s="73">
        <v>293.1</v>
      </c>
      <c r="E54" s="110">
        <f>C54*1.1023</f>
        <v>0.22046000000000002</v>
      </c>
      <c r="F54" s="73">
        <f t="shared" si="4"/>
        <v>323.08413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7" t="s">
        <v>18</v>
      </c>
      <c r="D56" s="148"/>
      <c r="E56" s="147" t="s">
        <v>19</v>
      </c>
      <c r="F56" s="148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31">
        <v>0.04</v>
      </c>
      <c r="D57" s="68">
        <v>26.01</v>
      </c>
      <c r="E57" s="135">
        <f>C57/454*1000</f>
        <v>0.0881057268722467</v>
      </c>
      <c r="F57" s="68">
        <f aca="true" t="shared" si="5" ref="E57:F59">D57/454*1000</f>
        <v>57.290748898678416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87</v>
      </c>
      <c r="C58" s="131">
        <v>0.05</v>
      </c>
      <c r="D58" s="68">
        <v>26.11</v>
      </c>
      <c r="E58" s="135">
        <f t="shared" si="5"/>
        <v>0.11013215859030838</v>
      </c>
      <c r="F58" s="68">
        <f t="shared" si="5"/>
        <v>57.51101321585903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98</v>
      </c>
      <c r="C59" s="131">
        <v>0.06</v>
      </c>
      <c r="D59" s="68">
        <v>26.31</v>
      </c>
      <c r="E59" s="135">
        <f t="shared" si="5"/>
        <v>0.13215859030837004</v>
      </c>
      <c r="F59" s="68">
        <f t="shared" si="5"/>
        <v>57.951541850220266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35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7" t="s">
        <v>21</v>
      </c>
      <c r="D61" s="148"/>
      <c r="E61" s="147" t="s">
        <v>6</v>
      </c>
      <c r="F61" s="148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1">
        <v>0.85</v>
      </c>
      <c r="D62" s="72">
        <v>16.675</v>
      </c>
      <c r="E62" s="131">
        <f aca="true" t="shared" si="6" ref="E62:F64">C62*22.026</f>
        <v>18.7221</v>
      </c>
      <c r="F62" s="68">
        <f t="shared" si="6"/>
        <v>367.28355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87</v>
      </c>
      <c r="C63" s="131">
        <v>0.47</v>
      </c>
      <c r="D63" s="72">
        <v>15.375</v>
      </c>
      <c r="E63" s="131">
        <f t="shared" si="6"/>
        <v>10.352219999999999</v>
      </c>
      <c r="F63" s="68">
        <f t="shared" si="6"/>
        <v>338.64975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97</v>
      </c>
      <c r="C64" s="110">
        <v>0.04</v>
      </c>
      <c r="D64" s="72">
        <v>12</v>
      </c>
      <c r="E64" s="110">
        <f t="shared" si="6"/>
        <v>0.88104</v>
      </c>
      <c r="F64" s="68">
        <f t="shared" si="6"/>
        <v>264.312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7" t="s">
        <v>77</v>
      </c>
      <c r="D66" s="148"/>
      <c r="E66" s="147" t="s">
        <v>23</v>
      </c>
      <c r="F66" s="14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78</v>
      </c>
      <c r="C67" s="131">
        <v>0.013</v>
      </c>
      <c r="D67" s="72">
        <v>0.933</v>
      </c>
      <c r="E67" s="131">
        <f aca="true" t="shared" si="7" ref="E67:F69">C67/3.785</f>
        <v>0.0034346103038309112</v>
      </c>
      <c r="F67" s="68">
        <f>D67/3.785</f>
        <v>0.2464993394980185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99</v>
      </c>
      <c r="C68" s="131">
        <v>0.013</v>
      </c>
      <c r="D68" s="72">
        <v>0.947</v>
      </c>
      <c r="E68" s="131">
        <f t="shared" si="7"/>
        <v>0.0034346103038309112</v>
      </c>
      <c r="F68" s="68">
        <f t="shared" si="7"/>
        <v>0.2501981505944518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82</v>
      </c>
      <c r="C69" s="131">
        <v>0.008</v>
      </c>
      <c r="D69" s="72">
        <v>0.98</v>
      </c>
      <c r="E69" s="131">
        <f t="shared" si="7"/>
        <v>0.0021136063408190224</v>
      </c>
      <c r="F69" s="68">
        <f t="shared" si="7"/>
        <v>0.25891677675033026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7" t="s">
        <v>25</v>
      </c>
      <c r="D71" s="148"/>
      <c r="E71" s="147" t="s">
        <v>26</v>
      </c>
      <c r="F71" s="14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90</v>
      </c>
      <c r="C72" s="140">
        <v>0.00025</v>
      </c>
      <c r="D72" s="119">
        <v>0.952</v>
      </c>
      <c r="E72" s="140">
        <f>C72/454*100</f>
        <v>5.506607929515418E-05</v>
      </c>
      <c r="F72" s="74">
        <f>D72/454*1000</f>
        <v>2.0969162995594712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78</v>
      </c>
      <c r="C73" s="136">
        <v>0.0025</v>
      </c>
      <c r="D73" s="119">
        <v>0.84775</v>
      </c>
      <c r="E73" s="136">
        <f>C73/454*100</f>
        <v>0.0005506607929515419</v>
      </c>
      <c r="F73" s="74">
        <f>D73/454*1000</f>
        <v>1.8672907488986785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99</v>
      </c>
      <c r="C74" s="136">
        <v>0.0025</v>
      </c>
      <c r="D74" s="119">
        <v>0.84775</v>
      </c>
      <c r="E74" s="136">
        <f>C74/454*100</f>
        <v>0.0005506607929515419</v>
      </c>
      <c r="F74" s="74">
        <f>D74/454*1000</f>
        <v>1.8672907488986785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63" t="s">
        <v>25</v>
      </c>
      <c r="D76" s="163"/>
      <c r="E76" s="147" t="s">
        <v>28</v>
      </c>
      <c r="F76" s="148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39">
        <v>0.0001</v>
      </c>
      <c r="D77" s="120" t="s">
        <v>72</v>
      </c>
      <c r="E77" s="139">
        <f>C77/454*1000000</f>
        <v>0.22026431718061676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82</v>
      </c>
      <c r="C78" s="142">
        <v>0</v>
      </c>
      <c r="D78" s="120">
        <v>0.1003</v>
      </c>
      <c r="E78" s="142">
        <f>C78/454*1000000</f>
        <v>0</v>
      </c>
      <c r="F78" s="68">
        <f>D78/454*1000000</f>
        <v>220.92511013215858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95</v>
      </c>
      <c r="C79" s="142">
        <v>0</v>
      </c>
      <c r="D79" s="120" t="s">
        <v>72</v>
      </c>
      <c r="E79" s="142">
        <f>C79/454*1000000</f>
        <v>0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1.0754</v>
      </c>
      <c r="F85" s="130">
        <v>0.0093</v>
      </c>
      <c r="G85" s="130">
        <v>1.2315</v>
      </c>
      <c r="H85" s="130">
        <v>1.0228</v>
      </c>
      <c r="I85" s="130">
        <v>0.709</v>
      </c>
      <c r="J85" s="130">
        <v>0.6353</v>
      </c>
      <c r="K85" s="130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0.9299</v>
      </c>
      <c r="E86" s="130" t="s">
        <v>72</v>
      </c>
      <c r="F86" s="130">
        <v>0.0086</v>
      </c>
      <c r="G86" s="130">
        <v>1.1452</v>
      </c>
      <c r="H86" s="130">
        <v>0.9511</v>
      </c>
      <c r="I86" s="130">
        <v>0.6593</v>
      </c>
      <c r="J86" s="130">
        <v>0.5908</v>
      </c>
      <c r="K86" s="130">
        <v>0.12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107.68</v>
      </c>
      <c r="E87" s="130">
        <v>115.7991</v>
      </c>
      <c r="F87" s="130" t="s">
        <v>72</v>
      </c>
      <c r="G87" s="130">
        <v>132.6079</v>
      </c>
      <c r="H87" s="130">
        <v>110.136</v>
      </c>
      <c r="I87" s="130">
        <v>76.3417</v>
      </c>
      <c r="J87" s="130">
        <v>68.4091</v>
      </c>
      <c r="K87" s="130">
        <v>13.8922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0.812</v>
      </c>
      <c r="E88" s="130">
        <v>0.8732</v>
      </c>
      <c r="F88" s="130">
        <v>0.0075</v>
      </c>
      <c r="G88" s="130" t="s">
        <v>72</v>
      </c>
      <c r="H88" s="130">
        <v>0.8305</v>
      </c>
      <c r="I88" s="130">
        <v>0.5757</v>
      </c>
      <c r="J88" s="130">
        <v>0.5159</v>
      </c>
      <c r="K88" s="130">
        <v>0.1048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0.9777</v>
      </c>
      <c r="E89" s="130">
        <v>1.0514</v>
      </c>
      <c r="F89" s="130">
        <v>0.0091</v>
      </c>
      <c r="G89" s="130">
        <v>1.204</v>
      </c>
      <c r="H89" s="130" t="s">
        <v>72</v>
      </c>
      <c r="I89" s="130">
        <v>0.6932</v>
      </c>
      <c r="J89" s="130">
        <v>0.6211</v>
      </c>
      <c r="K89" s="130">
        <v>0.1261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1.4105</v>
      </c>
      <c r="E90" s="130">
        <v>1.5169</v>
      </c>
      <c r="F90" s="130">
        <v>0.0131</v>
      </c>
      <c r="G90" s="130">
        <v>1.737</v>
      </c>
      <c r="H90" s="130">
        <v>1.4427</v>
      </c>
      <c r="I90" s="130" t="s">
        <v>72</v>
      </c>
      <c r="J90" s="130">
        <v>0.8961</v>
      </c>
      <c r="K90" s="130">
        <v>0.182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1.5741</v>
      </c>
      <c r="E91" s="130">
        <v>1.6927</v>
      </c>
      <c r="F91" s="130">
        <v>0.0146</v>
      </c>
      <c r="G91" s="130">
        <v>1.9385</v>
      </c>
      <c r="H91" s="130">
        <v>1.61</v>
      </c>
      <c r="I91" s="130">
        <v>1.116</v>
      </c>
      <c r="J91" s="130" t="s">
        <v>72</v>
      </c>
      <c r="K91" s="130">
        <v>0.2031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7.7511</v>
      </c>
      <c r="E92" s="130">
        <v>8.3355</v>
      </c>
      <c r="F92" s="130">
        <v>0.072</v>
      </c>
      <c r="G92" s="130">
        <v>9.5455</v>
      </c>
      <c r="H92" s="130">
        <v>7.9279</v>
      </c>
      <c r="I92" s="130">
        <v>5.4953</v>
      </c>
      <c r="J92" s="130">
        <v>4.9243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0.9298865538404315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3" t="s">
        <v>54</v>
      </c>
      <c r="C114" s="153"/>
      <c r="D114" s="153"/>
      <c r="E114" s="153"/>
      <c r="F114" s="153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6" t="s">
        <v>55</v>
      </c>
      <c r="C115" s="146"/>
      <c r="D115" s="146"/>
      <c r="E115" s="146"/>
      <c r="F115" s="146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6" t="s">
        <v>56</v>
      </c>
      <c r="C116" s="146"/>
      <c r="D116" s="146"/>
      <c r="E116" s="146"/>
      <c r="F116" s="146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6" t="s">
        <v>57</v>
      </c>
      <c r="C117" s="146"/>
      <c r="D117" s="146"/>
      <c r="E117" s="146"/>
      <c r="F117" s="146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6" t="s">
        <v>58</v>
      </c>
      <c r="C118" s="146"/>
      <c r="D118" s="146"/>
      <c r="E118" s="146"/>
      <c r="F118" s="146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6" t="s">
        <v>59</v>
      </c>
      <c r="C119" s="146"/>
      <c r="D119" s="146"/>
      <c r="E119" s="146"/>
      <c r="F119" s="146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6" t="s">
        <v>60</v>
      </c>
      <c r="C120" s="146"/>
      <c r="D120" s="146"/>
      <c r="E120" s="146"/>
      <c r="F120" s="146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45" t="s">
        <v>61</v>
      </c>
      <c r="C121" s="145"/>
      <c r="D121" s="145"/>
      <c r="E121" s="145"/>
      <c r="F121" s="145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43"/>
      <c r="D123" s="162"/>
      <c r="E123" s="162"/>
      <c r="F123" s="144"/>
      <c r="G123" s="113"/>
      <c r="H123" s="113"/>
    </row>
    <row r="124" spans="2:8" ht="30.75" customHeight="1">
      <c r="B124" s="31" t="s">
        <v>63</v>
      </c>
      <c r="C124" s="143" t="s">
        <v>64</v>
      </c>
      <c r="D124" s="144"/>
      <c r="E124" s="143" t="s">
        <v>65</v>
      </c>
      <c r="F124" s="144"/>
      <c r="G124" s="113"/>
      <c r="H124" s="113"/>
    </row>
    <row r="125" spans="2:8" ht="30.75" customHeight="1">
      <c r="B125" s="31" t="s">
        <v>66</v>
      </c>
      <c r="C125" s="143" t="s">
        <v>67</v>
      </c>
      <c r="D125" s="144"/>
      <c r="E125" s="143" t="s">
        <v>68</v>
      </c>
      <c r="F125" s="144"/>
      <c r="G125" s="113"/>
      <c r="H125" s="113"/>
    </row>
    <row r="126" spans="2:8" ht="15" customHeight="1">
      <c r="B126" s="160" t="s">
        <v>69</v>
      </c>
      <c r="C126" s="149" t="s">
        <v>70</v>
      </c>
      <c r="D126" s="150"/>
      <c r="E126" s="149" t="s">
        <v>71</v>
      </c>
      <c r="F126" s="150"/>
      <c r="G126" s="113"/>
      <c r="H126" s="113"/>
    </row>
    <row r="127" spans="2:8" ht="15" customHeight="1">
      <c r="B127" s="161"/>
      <c r="C127" s="151"/>
      <c r="D127" s="152"/>
      <c r="E127" s="151"/>
      <c r="F127" s="152"/>
      <c r="G127" s="113"/>
      <c r="H127" s="113"/>
    </row>
  </sheetData>
  <sheetProtection/>
  <mergeCells count="43"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  <mergeCell ref="C16:D16"/>
    <mergeCell ref="E16:F16"/>
    <mergeCell ref="C26:D26"/>
    <mergeCell ref="E21:F21"/>
    <mergeCell ref="C31:D3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B114:F114"/>
    <mergeCell ref="B115:F115"/>
    <mergeCell ref="E76:F76"/>
    <mergeCell ref="C21:D21"/>
    <mergeCell ref="E26:F26"/>
    <mergeCell ref="E31:F31"/>
    <mergeCell ref="E46:F46"/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2020-04-24T08:48:57Z</dcterms:modified>
  <cp:category/>
  <cp:version/>
  <cp:contentType/>
  <cp:contentStatus/>
</cp:coreProperties>
</file>