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<sst xmlns="http://schemas.openxmlformats.org/spreadsheetml/2006/main" count="174" uniqueCount="103">
  <si>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</si>
  <si>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</si>
  <si>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</si>
  <si>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</si>
  <si>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</si>
  <si>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</si>
  <si>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</si>
  <si>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</si>
  <si>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</si>
  <si>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</si>
  <si>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</si>
  <si>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</si>
  <si>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</si>
  <si>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</si>
  <si>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</si>
  <si>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</si>
  <si>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</si>
  <si>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</si>
  <si>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</si>
  <si>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</si>
  <si>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</si>
  <si>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</si>
  <si>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</si>
  <si>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</si>
  <si>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</si>
  <si>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</si>
  <si>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</si>
  <si>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</si>
  <si>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</si>
  <si>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</si>
  <si>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</si>
  <si>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</si>
  <si>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</si>
  <si>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</si>
  <si>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</si>
  <si>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</si>
  <si>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</si>
  <si>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</si>
  <si>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</si>
  <si>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</si>
  <si>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</si>
  <si>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</si>
  <si>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</si>
  <si>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</si>
  <si>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</si>
  <si>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</si>
  <si>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</si>
  <si>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</si>
  <si>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</si>
  <si>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</si>
  <si>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</si>
  <si>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</si>
  <si>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</si>
  <si>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</si>
  <si>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</si>
  <si>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</si>
  <si>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</si>
  <si>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</si>
  <si>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</si>
  <si>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</si>
  <si>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</si>
  <si>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</si>
  <si>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</si>
  <si>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</si>
  <si>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</si>
  <si>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</si>
  <si>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</si>
  <si>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</si>
  <si>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</si>
  <si>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</si>
  <si>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</si>
  <si>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</si>
  <si>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</si>
  <si>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</si>
  <si>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</si>
  <si>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</si>
  <si>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</si>
  <si>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Ціна ($) за амер, галон</t>
  </si>
  <si>
    <t>Euronext -Листопад'19 (€/МT)</t>
  </si>
  <si>
    <t>CME -Жовтень'19</t>
  </si>
  <si>
    <t>CME - Вересень'19</t>
  </si>
  <si>
    <t>TOCOM -Листопад'19 (¥/МT)</t>
  </si>
  <si>
    <t>CME - Березень'20</t>
  </si>
  <si>
    <t>Euronext -Лютий'20 (€/МT)</t>
  </si>
  <si>
    <t>Euronext - Березень '20 (€/МT)</t>
  </si>
  <si>
    <t>CME - Грудень'19</t>
  </si>
  <si>
    <t>CME -Листопад'19</t>
  </si>
  <si>
    <t>Euronext -Січень'20 (€/МT)</t>
  </si>
  <si>
    <t>TOCOM - Січень'20 (¥/МT)</t>
  </si>
  <si>
    <t>CME -Травень'20</t>
  </si>
  <si>
    <t>CME - Січень'20</t>
  </si>
  <si>
    <t>CME - Жовтень'19</t>
  </si>
  <si>
    <t>Euronext -Березень'20 (€/МT)</t>
  </si>
  <si>
    <t>Euronext -Травень'20 (€/МT)</t>
  </si>
  <si>
    <t>Euronext -Грудень'19 (€/МT)</t>
  </si>
  <si>
    <t>Euronext - Травень '20 (€/МT)</t>
  </si>
  <si>
    <t>CME -Грудень'19</t>
  </si>
  <si>
    <t>CME - Травень'20</t>
  </si>
  <si>
    <t>TOCOM - Березень'20 (¥/МT)</t>
  </si>
  <si>
    <t>TOCOM - Жовтень '19 (¥/МT)</t>
  </si>
  <si>
    <t>TOCOM - Грудень  '19 (¥/МT)</t>
  </si>
  <si>
    <t>TOCOM - Лютий '20 (¥/МT)</t>
  </si>
  <si>
    <t>20 вересня 2019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</si>
</sst>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5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3" fillId="0" borderId="17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2" fontId="75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5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190" fontId="74" fillId="0" borderId="10" xfId="0" applyNumberFormat="1" applyFont="1" applyFill="1" applyBorder="1" applyAlignment="1">
      <alignment horizontal="center" vertical="top" wrapText="1"/>
    </xf>
    <xf numFmtId="192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192" fontId="73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D85" sqref="D85:K92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7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5" t="s">
        <v>102</v>
      </c>
      <c r="D4" s="146"/>
      <c r="E4" s="146"/>
      <c r="F4" s="147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0" t="s">
        <v>5</v>
      </c>
      <c r="D6" s="141"/>
      <c r="E6" s="140" t="s">
        <v>6</v>
      </c>
      <c r="F6" s="141"/>
      <c r="G6"/>
      <c r="H6"/>
      <c r="I6"/>
    </row>
    <row r="7" spans="2:6" s="6" customFormat="1" ht="15">
      <c r="B7" s="24" t="s">
        <v>85</v>
      </c>
      <c r="C7" s="113">
        <v>0.02</v>
      </c>
      <c r="D7" s="14">
        <v>3.704</v>
      </c>
      <c r="E7" s="113">
        <f aca="true" t="shared" si="0" ref="E7:F9">C7*39.3683</f>
        <v>0.787366</v>
      </c>
      <c r="F7" s="13">
        <f t="shared" si="0"/>
        <v>145.8201832</v>
      </c>
    </row>
    <row r="8" spans="2:6" s="6" customFormat="1" ht="15">
      <c r="B8" s="24" t="s">
        <v>82</v>
      </c>
      <c r="C8" s="113">
        <v>0.022</v>
      </c>
      <c r="D8" s="14">
        <v>3.82</v>
      </c>
      <c r="E8" s="113">
        <f t="shared" si="0"/>
        <v>0.8661026</v>
      </c>
      <c r="F8" s="13">
        <f t="shared" si="0"/>
        <v>150.38690599999998</v>
      </c>
    </row>
    <row r="9" spans="2:17" s="6" customFormat="1" ht="15">
      <c r="B9" s="24" t="s">
        <v>97</v>
      </c>
      <c r="C9" s="113">
        <v>0.022</v>
      </c>
      <c r="D9" s="14">
        <v>3.896</v>
      </c>
      <c r="E9" s="113">
        <f t="shared" si="0"/>
        <v>0.8661026</v>
      </c>
      <c r="F9" s="13">
        <f t="shared" si="0"/>
        <v>153.37889679999998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33"/>
      <c r="D10" s="7"/>
      <c r="E10" s="133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0" t="s">
        <v>7</v>
      </c>
      <c r="D11" s="141"/>
      <c r="E11" s="140" t="s">
        <v>6</v>
      </c>
      <c r="F11" s="141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78</v>
      </c>
      <c r="C12" s="131">
        <v>0</v>
      </c>
      <c r="D12" s="13">
        <v>163.5</v>
      </c>
      <c r="E12" s="131">
        <f>C12/$D$86</f>
        <v>0</v>
      </c>
      <c r="F12" s="71">
        <f aca="true" t="shared" si="1" ref="E12:F14">D12/$D$86</f>
        <v>179.43371378402108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87</v>
      </c>
      <c r="C13" s="129">
        <v>0.15</v>
      </c>
      <c r="D13" s="13">
        <v>168.5</v>
      </c>
      <c r="E13" s="129">
        <f t="shared" si="1"/>
        <v>0.1646180860403863</v>
      </c>
      <c r="F13" s="71">
        <f t="shared" si="1"/>
        <v>184.92098331870062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92</v>
      </c>
      <c r="C14" s="129">
        <v>0.44</v>
      </c>
      <c r="D14" s="13">
        <v>170.75</v>
      </c>
      <c r="E14" s="129">
        <f t="shared" si="1"/>
        <v>0.4828797190517998</v>
      </c>
      <c r="F14" s="71">
        <f t="shared" si="1"/>
        <v>187.3902546093064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29"/>
      <c r="D15" s="52"/>
      <c r="E15" s="131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4" t="s">
        <v>74</v>
      </c>
      <c r="D16" s="144"/>
      <c r="E16" s="140" t="s">
        <v>6</v>
      </c>
      <c r="F16" s="141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81</v>
      </c>
      <c r="C17" s="128">
        <v>0</v>
      </c>
      <c r="D17" s="87" t="s">
        <v>72</v>
      </c>
      <c r="E17" s="131">
        <f>C17/$D$87</f>
        <v>0</v>
      </c>
      <c r="F17" s="71" t="s">
        <v>72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88</v>
      </c>
      <c r="C18" s="138">
        <v>40</v>
      </c>
      <c r="D18" s="87">
        <v>22280</v>
      </c>
      <c r="E18" s="114">
        <f aca="true" t="shared" si="2" ref="E17:F19">C18/$D$87</f>
        <v>0.3724048040219719</v>
      </c>
      <c r="F18" s="71">
        <f t="shared" si="2"/>
        <v>207.42947584023835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98</v>
      </c>
      <c r="C19" s="161">
        <v>120</v>
      </c>
      <c r="D19" s="87">
        <v>23260</v>
      </c>
      <c r="E19" s="129">
        <f t="shared" si="2"/>
        <v>1.1172144120659158</v>
      </c>
      <c r="F19" s="71">
        <f t="shared" si="2"/>
        <v>216.55339353877665</v>
      </c>
      <c r="G19" s="47"/>
      <c r="H19" s="63"/>
      <c r="I19" s="63"/>
      <c r="J19" s="41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5"/>
      <c r="D20" s="7"/>
      <c r="E20" s="115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0" t="s">
        <v>5</v>
      </c>
      <c r="D21" s="141"/>
      <c r="E21" s="144" t="s">
        <v>6</v>
      </c>
      <c r="F21" s="144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85</v>
      </c>
      <c r="C22" s="113">
        <v>0.036</v>
      </c>
      <c r="D22" s="14">
        <v>4.846</v>
      </c>
      <c r="E22" s="113">
        <f aca="true" t="shared" si="3" ref="E22:F24">C22*36.7437</f>
        <v>1.3227731999999999</v>
      </c>
      <c r="F22" s="13">
        <f t="shared" si="3"/>
        <v>178.05997019999998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82</v>
      </c>
      <c r="C23" s="113">
        <v>0.032</v>
      </c>
      <c r="D23" s="14">
        <v>4.914</v>
      </c>
      <c r="E23" s="113">
        <f t="shared" si="3"/>
        <v>1.1757984</v>
      </c>
      <c r="F23" s="13">
        <f t="shared" si="3"/>
        <v>180.55854179999997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97</v>
      </c>
      <c r="C24" s="113">
        <v>0.03</v>
      </c>
      <c r="D24" s="75">
        <v>4.966</v>
      </c>
      <c r="E24" s="113">
        <f t="shared" si="3"/>
        <v>1.1023109999999998</v>
      </c>
      <c r="F24" s="13">
        <f t="shared" si="3"/>
        <v>182.46921419999998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0"/>
      <c r="C25" s="113"/>
      <c r="D25" s="116"/>
      <c r="E25" s="113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44" t="s">
        <v>9</v>
      </c>
      <c r="D26" s="144"/>
      <c r="E26" s="140" t="s">
        <v>10</v>
      </c>
      <c r="F26" s="141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94</v>
      </c>
      <c r="C27" s="129">
        <v>0.15</v>
      </c>
      <c r="D27" s="71">
        <v>171.5</v>
      </c>
      <c r="E27" s="129">
        <f aca="true" t="shared" si="4" ref="E27:F29">C27/$D$86</f>
        <v>0.1646180860403863</v>
      </c>
      <c r="F27" s="71">
        <f>D27/$D$86</f>
        <v>188.21334503950834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84</v>
      </c>
      <c r="C28" s="131">
        <v>0</v>
      </c>
      <c r="D28" s="13">
        <v>175.75</v>
      </c>
      <c r="E28" s="131">
        <f t="shared" si="4"/>
        <v>0</v>
      </c>
      <c r="F28" s="71">
        <f t="shared" si="4"/>
        <v>192.87752414398594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95</v>
      </c>
      <c r="C29" s="129">
        <v>0.28</v>
      </c>
      <c r="D29" s="13">
        <v>178</v>
      </c>
      <c r="E29" s="129">
        <f>C29/$D$86</f>
        <v>0.30728709394205445</v>
      </c>
      <c r="F29" s="71">
        <f t="shared" si="4"/>
        <v>195.34679543459174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4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4" t="s">
        <v>12</v>
      </c>
      <c r="D31" s="144"/>
      <c r="E31" s="144" t="s">
        <v>10</v>
      </c>
      <c r="F31" s="144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78</v>
      </c>
      <c r="C32" s="114">
        <v>0.06</v>
      </c>
      <c r="D32" s="13">
        <v>387.25</v>
      </c>
      <c r="E32" s="114">
        <f>C32/$D$86</f>
        <v>0.06584723441615452</v>
      </c>
      <c r="F32" s="71">
        <f aca="true" t="shared" si="5" ref="E32:F34">D32/$D$86</f>
        <v>424.98902546093063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83</v>
      </c>
      <c r="C33" s="131">
        <v>0</v>
      </c>
      <c r="D33" s="13">
        <v>389.5</v>
      </c>
      <c r="E33" s="131">
        <f t="shared" si="5"/>
        <v>0</v>
      </c>
      <c r="F33" s="71">
        <f>D33/$D$86</f>
        <v>427.4582967515364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93</v>
      </c>
      <c r="C34" s="114">
        <v>0.26</v>
      </c>
      <c r="D34" s="66">
        <v>386.5</v>
      </c>
      <c r="E34" s="114">
        <f t="shared" si="5"/>
        <v>0.2853380158033363</v>
      </c>
      <c r="F34" s="71">
        <f t="shared" si="5"/>
        <v>424.1659350307287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9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2" t="s">
        <v>5</v>
      </c>
      <c r="D36" s="143"/>
      <c r="E36" s="142" t="s">
        <v>6</v>
      </c>
      <c r="F36" s="143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85</v>
      </c>
      <c r="C37" s="113">
        <v>0.01</v>
      </c>
      <c r="D37" s="75">
        <v>2.76</v>
      </c>
      <c r="E37" s="113">
        <f aca="true" t="shared" si="6" ref="E37:F39">C37*58.0164</f>
        <v>0.580164</v>
      </c>
      <c r="F37" s="71">
        <f t="shared" si="6"/>
        <v>160.125264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82</v>
      </c>
      <c r="C38" s="113">
        <v>0.004</v>
      </c>
      <c r="D38" s="75">
        <v>2.81</v>
      </c>
      <c r="E38" s="113">
        <f t="shared" si="6"/>
        <v>0.23206559999999998</v>
      </c>
      <c r="F38" s="71">
        <f t="shared" si="6"/>
        <v>163.026084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97</v>
      </c>
      <c r="C39" s="113">
        <v>0.004</v>
      </c>
      <c r="D39" s="75" t="s">
        <v>72</v>
      </c>
      <c r="E39" s="113">
        <f t="shared" si="6"/>
        <v>0.23206559999999998</v>
      </c>
      <c r="F39" s="71" t="s">
        <v>72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0"/>
      <c r="C40" s="113"/>
      <c r="D40" s="7"/>
      <c r="E40" s="113"/>
      <c r="F40" s="71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2" t="s">
        <v>5</v>
      </c>
      <c r="D41" s="143"/>
      <c r="E41" s="142" t="s">
        <v>6</v>
      </c>
      <c r="F41" s="143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86</v>
      </c>
      <c r="C42" s="113">
        <v>0.102</v>
      </c>
      <c r="D42" s="75">
        <v>8.814</v>
      </c>
      <c r="E42" s="113">
        <f>C42*36.7437</f>
        <v>3.7478573999999996</v>
      </c>
      <c r="F42" s="71">
        <f aca="true" t="shared" si="7" ref="E42:F44">D42*36.7437</f>
        <v>323.85897179999995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90</v>
      </c>
      <c r="C43" s="113">
        <v>0.094</v>
      </c>
      <c r="D43" s="75">
        <v>8.962</v>
      </c>
      <c r="E43" s="113">
        <f t="shared" si="7"/>
        <v>3.4539077999999996</v>
      </c>
      <c r="F43" s="71">
        <f t="shared" si="7"/>
        <v>329.29703939999996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97</v>
      </c>
      <c r="C44" s="113">
        <v>0.094</v>
      </c>
      <c r="D44" s="75">
        <v>9.082</v>
      </c>
      <c r="E44" s="113">
        <f t="shared" si="7"/>
        <v>3.4539077999999996</v>
      </c>
      <c r="F44" s="71">
        <f t="shared" si="7"/>
        <v>333.7062834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5"/>
      <c r="D45" s="75"/>
      <c r="E45" s="113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4" t="s">
        <v>73</v>
      </c>
      <c r="D46" s="144"/>
      <c r="E46" s="140" t="s">
        <v>6</v>
      </c>
      <c r="F46" s="141"/>
      <c r="G46" s="23"/>
      <c r="H46" s="23"/>
      <c r="I46" s="23"/>
      <c r="K46" s="23"/>
      <c r="L46" s="23"/>
      <c r="M46" s="23"/>
    </row>
    <row r="47" spans="2:13" s="6" customFormat="1" ht="15">
      <c r="B47" s="24" t="s">
        <v>99</v>
      </c>
      <c r="C47" s="128">
        <v>0</v>
      </c>
      <c r="D47" s="87" t="s">
        <v>72</v>
      </c>
      <c r="E47" s="131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100</v>
      </c>
      <c r="C48" s="128">
        <v>0</v>
      </c>
      <c r="D48" s="87" t="s">
        <v>72</v>
      </c>
      <c r="E48" s="131">
        <f>C49/$D$87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101</v>
      </c>
      <c r="C49" s="128">
        <v>0</v>
      </c>
      <c r="D49" s="87" t="s">
        <v>72</v>
      </c>
      <c r="E49" s="131">
        <f>C50/$D$87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6"/>
      <c r="D50" s="5"/>
      <c r="E50" s="116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2" t="s">
        <v>16</v>
      </c>
      <c r="D51" s="143"/>
      <c r="E51" s="142" t="s">
        <v>6</v>
      </c>
      <c r="F51" s="143"/>
      <c r="G51"/>
      <c r="H51"/>
      <c r="I51"/>
      <c r="J51" s="6"/>
    </row>
    <row r="52" spans="2:19" s="22" customFormat="1" ht="15">
      <c r="B52" s="24" t="s">
        <v>91</v>
      </c>
      <c r="C52" s="113">
        <v>1.1</v>
      </c>
      <c r="D52" s="76">
        <v>290.8</v>
      </c>
      <c r="E52" s="113">
        <f>C52*1.1023</f>
        <v>1.21253</v>
      </c>
      <c r="F52" s="76">
        <f aca="true" t="shared" si="8" ref="E52:F54">D52*1.1023</f>
        <v>320.54884000000004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85</v>
      </c>
      <c r="C53" s="113">
        <v>1.1</v>
      </c>
      <c r="D53" s="76">
        <v>294.7</v>
      </c>
      <c r="E53" s="113">
        <f t="shared" si="8"/>
        <v>1.21253</v>
      </c>
      <c r="F53" s="76">
        <f t="shared" si="8"/>
        <v>324.84781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90</v>
      </c>
      <c r="C54" s="113">
        <v>1</v>
      </c>
      <c r="D54" s="76">
        <v>296.3</v>
      </c>
      <c r="E54" s="113">
        <f>C54*1.1023</f>
        <v>1.1023</v>
      </c>
      <c r="F54" s="76">
        <f t="shared" si="8"/>
        <v>326.61149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34"/>
      <c r="C55" s="132"/>
      <c r="D55" s="66"/>
      <c r="E55" s="129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2" t="s">
        <v>18</v>
      </c>
      <c r="D56" s="143"/>
      <c r="E56" s="142" t="s">
        <v>19</v>
      </c>
      <c r="F56" s="143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91</v>
      </c>
      <c r="C57" s="129">
        <v>0.53</v>
      </c>
      <c r="D57" s="71">
        <v>29.39</v>
      </c>
      <c r="E57" s="129">
        <f>C57/454*1000</f>
        <v>1.167400881057269</v>
      </c>
      <c r="F57" s="71">
        <f aca="true" t="shared" si="9" ref="E57:F59">D57/454*1000</f>
        <v>64.73568281938326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85</v>
      </c>
      <c r="C58" s="129">
        <v>0.57</v>
      </c>
      <c r="D58" s="71">
        <v>29.48</v>
      </c>
      <c r="E58" s="129">
        <f t="shared" si="9"/>
        <v>1.2555066079295154</v>
      </c>
      <c r="F58" s="71">
        <f t="shared" si="9"/>
        <v>64.93392070484582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90</v>
      </c>
      <c r="C59" s="129">
        <v>0.56</v>
      </c>
      <c r="D59" s="71">
        <v>29.63</v>
      </c>
      <c r="E59" s="129">
        <f t="shared" si="9"/>
        <v>1.2334801762114538</v>
      </c>
      <c r="F59" s="71">
        <f t="shared" si="9"/>
        <v>65.26431718061673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4"/>
      <c r="D60" s="69"/>
      <c r="E60" s="129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2" t="s">
        <v>21</v>
      </c>
      <c r="D61" s="143"/>
      <c r="E61" s="142" t="s">
        <v>6</v>
      </c>
      <c r="F61" s="143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86</v>
      </c>
      <c r="C62" s="113">
        <v>0.05</v>
      </c>
      <c r="D62" s="75">
        <v>12.32</v>
      </c>
      <c r="E62" s="113">
        <f aca="true" t="shared" si="10" ref="E62:F64">C62*22.026</f>
        <v>1.1013</v>
      </c>
      <c r="F62" s="71">
        <f t="shared" si="10"/>
        <v>271.36032</v>
      </c>
      <c r="G62" s="47"/>
      <c r="H62" s="102"/>
      <c r="I62" s="102"/>
      <c r="J62" s="63"/>
      <c r="K62" s="47"/>
      <c r="L62" s="102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90</v>
      </c>
      <c r="C63" s="113">
        <v>0.05</v>
      </c>
      <c r="D63" s="75">
        <v>12.505</v>
      </c>
      <c r="E63" s="113">
        <f t="shared" si="10"/>
        <v>1.1013</v>
      </c>
      <c r="F63" s="71">
        <f t="shared" si="10"/>
        <v>275.43513</v>
      </c>
      <c r="G63" s="47"/>
      <c r="H63" s="103"/>
      <c r="I63" s="103"/>
      <c r="J63" s="103"/>
      <c r="K63" s="104"/>
      <c r="L63" s="103"/>
      <c r="M63" s="103"/>
      <c r="N63" s="103"/>
      <c r="O63" s="103"/>
      <c r="P63" s="103"/>
      <c r="Q63" s="103"/>
      <c r="R63" s="103"/>
      <c r="S63" s="105"/>
      <c r="T63" s="105"/>
      <c r="U63" s="105"/>
      <c r="V63" s="105"/>
      <c r="W63" s="103"/>
      <c r="X63" s="47"/>
    </row>
    <row r="64" spans="2:24" ht="15">
      <c r="B64" s="24" t="s">
        <v>82</v>
      </c>
      <c r="C64" s="113">
        <v>0.015</v>
      </c>
      <c r="D64" s="75">
        <v>12.665</v>
      </c>
      <c r="E64" s="113">
        <f t="shared" si="10"/>
        <v>0.33038999999999996</v>
      </c>
      <c r="F64" s="71">
        <f t="shared" si="10"/>
        <v>278.95928999999995</v>
      </c>
      <c r="G64" s="47"/>
      <c r="H64" s="106"/>
      <c r="I64" s="106"/>
      <c r="J64" s="106"/>
      <c r="K64" s="106"/>
      <c r="L64" s="106"/>
      <c r="M64" s="106"/>
      <c r="N64" s="106"/>
      <c r="O64" s="106"/>
      <c r="P64" s="106"/>
      <c r="Q64" s="103"/>
      <c r="R64" s="103"/>
      <c r="S64" s="107"/>
      <c r="T64" s="107"/>
      <c r="U64" s="107"/>
      <c r="V64" s="105"/>
      <c r="W64" s="103"/>
      <c r="X64" s="47"/>
    </row>
    <row r="65" spans="2:24" ht="15">
      <c r="B65" s="53"/>
      <c r="C65" s="126"/>
      <c r="D65" s="70"/>
      <c r="E65" s="115"/>
      <c r="F65" s="71"/>
      <c r="G65" s="47"/>
      <c r="H65" s="106"/>
      <c r="I65" s="106"/>
      <c r="J65" s="108"/>
      <c r="K65" s="106"/>
      <c r="L65" s="106"/>
      <c r="M65" s="106"/>
      <c r="N65" s="106"/>
      <c r="O65" s="106"/>
      <c r="P65" s="106"/>
      <c r="Q65" s="103"/>
      <c r="R65" s="103"/>
      <c r="S65" s="107"/>
      <c r="T65" s="107"/>
      <c r="U65" s="107"/>
      <c r="V65" s="105"/>
      <c r="W65" s="103"/>
      <c r="X65" s="47"/>
    </row>
    <row r="66" spans="2:25" ht="15.75" customHeight="1">
      <c r="B66" s="26" t="s">
        <v>22</v>
      </c>
      <c r="C66" s="142" t="s">
        <v>77</v>
      </c>
      <c r="D66" s="143"/>
      <c r="E66" s="142" t="s">
        <v>23</v>
      </c>
      <c r="F66" s="143"/>
      <c r="G66" s="108"/>
      <c r="H66" s="106"/>
      <c r="I66" s="106"/>
      <c r="J66" s="106"/>
      <c r="K66" s="108"/>
      <c r="L66" s="106"/>
      <c r="M66" s="106"/>
      <c r="N66" s="106"/>
      <c r="O66" s="106"/>
      <c r="P66" s="106"/>
      <c r="Q66" s="103"/>
      <c r="R66" s="103"/>
      <c r="S66" s="107"/>
      <c r="T66" s="107"/>
      <c r="U66" s="107"/>
      <c r="V66" s="105"/>
      <c r="W66" s="103"/>
      <c r="X66" s="47"/>
      <c r="Y66" s="34"/>
    </row>
    <row r="67" spans="2:25" s="6" customFormat="1" ht="15.75" customHeight="1">
      <c r="B67" s="24" t="s">
        <v>79</v>
      </c>
      <c r="C67" s="113">
        <v>0.012</v>
      </c>
      <c r="D67" s="75">
        <v>1.362</v>
      </c>
      <c r="E67" s="113">
        <f>C67/3.785</f>
        <v>0.003170409511228534</v>
      </c>
      <c r="F67" s="71">
        <f aca="true" t="shared" si="11" ref="E67:F69">D67/3.785</f>
        <v>0.35984147952443857</v>
      </c>
      <c r="G67" s="106"/>
      <c r="H67" s="108"/>
      <c r="I67" s="108"/>
      <c r="J67" s="106"/>
      <c r="K67" s="106"/>
      <c r="L67" s="108"/>
      <c r="M67" s="106"/>
      <c r="N67" s="106"/>
      <c r="O67" s="106"/>
      <c r="P67" s="106"/>
      <c r="Q67" s="103"/>
      <c r="R67" s="103"/>
      <c r="S67" s="107"/>
      <c r="T67" s="107"/>
      <c r="U67" s="107"/>
      <c r="V67" s="105"/>
      <c r="W67" s="103"/>
      <c r="X67" s="47"/>
      <c r="Y67" s="33"/>
    </row>
    <row r="68" spans="2:25" s="6" customFormat="1" ht="16.5" customHeight="1">
      <c r="B68" s="24" t="s">
        <v>86</v>
      </c>
      <c r="C68" s="113">
        <v>0.008</v>
      </c>
      <c r="D68" s="75">
        <v>1.357</v>
      </c>
      <c r="E68" s="113">
        <f t="shared" si="11"/>
        <v>0.0021136063408190224</v>
      </c>
      <c r="F68" s="71">
        <f t="shared" si="11"/>
        <v>0.3585204755614267</v>
      </c>
      <c r="G68" s="106"/>
      <c r="H68" s="106"/>
      <c r="I68" s="106"/>
      <c r="J68" s="106"/>
      <c r="K68" s="106"/>
      <c r="L68" s="106"/>
      <c r="M68" s="108"/>
      <c r="N68" s="106"/>
      <c r="O68" s="106"/>
      <c r="P68" s="106"/>
      <c r="Q68" s="103"/>
      <c r="R68" s="103"/>
      <c r="S68" s="107"/>
      <c r="T68" s="107"/>
      <c r="U68" s="107"/>
      <c r="V68" s="109"/>
      <c r="W68" s="103"/>
      <c r="X68" s="47"/>
      <c r="Y68" s="33"/>
    </row>
    <row r="69" spans="2:25" s="6" customFormat="1" ht="16.5" customHeight="1">
      <c r="B69" s="24" t="s">
        <v>96</v>
      </c>
      <c r="C69" s="113">
        <v>0.008</v>
      </c>
      <c r="D69" s="75" t="s">
        <v>72</v>
      </c>
      <c r="E69" s="113">
        <f t="shared" si="11"/>
        <v>0.0021136063408190224</v>
      </c>
      <c r="F69" s="71" t="s">
        <v>72</v>
      </c>
      <c r="G69" s="106"/>
      <c r="H69" s="106"/>
      <c r="I69" s="106"/>
      <c r="J69" s="106"/>
      <c r="K69" s="106"/>
      <c r="L69" s="106"/>
      <c r="M69" s="106"/>
      <c r="N69" s="108"/>
      <c r="O69" s="106"/>
      <c r="P69" s="106"/>
      <c r="Q69" s="104"/>
      <c r="R69" s="103"/>
      <c r="S69" s="107"/>
      <c r="T69" s="107"/>
      <c r="U69" s="107"/>
      <c r="V69" s="109"/>
      <c r="W69" s="103"/>
      <c r="X69" s="47"/>
      <c r="Y69" s="33"/>
    </row>
    <row r="70" spans="2:25" ht="15.75">
      <c r="B70" s="24"/>
      <c r="C70" s="115"/>
      <c r="D70" s="72"/>
      <c r="E70" s="113"/>
      <c r="F70" s="5"/>
      <c r="G70" s="106"/>
      <c r="H70" s="106"/>
      <c r="I70" s="106"/>
      <c r="J70" s="106"/>
      <c r="K70" s="106"/>
      <c r="L70" s="106"/>
      <c r="M70" s="106"/>
      <c r="N70" s="106"/>
      <c r="O70" s="108"/>
      <c r="P70" s="106"/>
      <c r="Q70" s="103"/>
      <c r="R70" s="103"/>
      <c r="S70" s="110"/>
      <c r="T70" s="111"/>
      <c r="U70" s="107"/>
      <c r="V70" s="105"/>
      <c r="W70" s="112"/>
      <c r="X70" s="47"/>
      <c r="Y70" s="34"/>
    </row>
    <row r="71" spans="2:25" ht="15.75" customHeight="1">
      <c r="B71" s="26" t="s">
        <v>24</v>
      </c>
      <c r="C71" s="142" t="s">
        <v>25</v>
      </c>
      <c r="D71" s="143"/>
      <c r="E71" s="142" t="s">
        <v>26</v>
      </c>
      <c r="F71" s="143"/>
      <c r="G71" s="106"/>
      <c r="H71" s="106"/>
      <c r="I71" s="106"/>
      <c r="J71" s="106"/>
      <c r="K71" s="106"/>
      <c r="L71" s="106"/>
      <c r="M71" s="106"/>
      <c r="N71" s="106"/>
      <c r="O71" s="106"/>
      <c r="P71" s="108"/>
      <c r="Q71" s="103"/>
      <c r="R71" s="103"/>
      <c r="S71" s="103"/>
      <c r="T71" s="111"/>
      <c r="U71" s="107"/>
      <c r="V71" s="105"/>
      <c r="W71" s="103"/>
      <c r="X71" s="46"/>
      <c r="Y71" s="34"/>
    </row>
    <row r="72" spans="2:25" s="6" customFormat="1" ht="15">
      <c r="B72" s="24" t="s">
        <v>80</v>
      </c>
      <c r="C72" s="137">
        <v>0.0025</v>
      </c>
      <c r="D72" s="124">
        <v>1.055</v>
      </c>
      <c r="E72" s="137">
        <f>C72/454*100</f>
        <v>0.0005506607929515419</v>
      </c>
      <c r="F72" s="77">
        <f>D72/454*1000</f>
        <v>2.323788546255506</v>
      </c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103"/>
      <c r="R72" s="103"/>
      <c r="S72" s="103"/>
      <c r="T72" s="103"/>
      <c r="U72" s="107"/>
      <c r="V72" s="105"/>
      <c r="W72" s="105"/>
      <c r="X72" s="54"/>
      <c r="Y72" s="33"/>
    </row>
    <row r="73" spans="2:25" s="6" customFormat="1" ht="16.5" customHeight="1">
      <c r="B73" s="24" t="s">
        <v>79</v>
      </c>
      <c r="C73" s="137">
        <v>0.00725</v>
      </c>
      <c r="D73" s="124">
        <v>1.0945</v>
      </c>
      <c r="E73" s="137">
        <f>C73/454*100</f>
        <v>0.0015969162995594715</v>
      </c>
      <c r="F73" s="77">
        <f>D73/454*1000</f>
        <v>2.41079295154185</v>
      </c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4"/>
      <c r="R73" s="103"/>
      <c r="S73" s="103"/>
      <c r="T73" s="103"/>
      <c r="U73" s="107"/>
      <c r="V73" s="105"/>
      <c r="W73" s="105"/>
      <c r="X73" s="54"/>
      <c r="Y73" s="33"/>
    </row>
    <row r="74" spans="2:25" s="6" customFormat="1" ht="15.75">
      <c r="B74" s="24" t="s">
        <v>86</v>
      </c>
      <c r="C74" s="137">
        <v>0.0017</v>
      </c>
      <c r="D74" s="124">
        <v>1.122</v>
      </c>
      <c r="E74" s="137">
        <f>C74/454*100</f>
        <v>0.0003744493392070484</v>
      </c>
      <c r="F74" s="77">
        <f>D74/454*1000</f>
        <v>2.47136563876652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4"/>
      <c r="S74" s="103"/>
      <c r="T74" s="103"/>
      <c r="U74" s="107"/>
      <c r="V74" s="109"/>
      <c r="W74" s="103"/>
      <c r="X74" s="54"/>
      <c r="Y74" s="33"/>
    </row>
    <row r="75" spans="2:25" s="6" customFormat="1" ht="15.75" customHeight="1">
      <c r="B75" s="49"/>
      <c r="C75" s="117"/>
      <c r="D75" s="14"/>
      <c r="E75" s="137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0" t="s">
        <v>25</v>
      </c>
      <c r="D76" s="150"/>
      <c r="E76" s="142" t="s">
        <v>28</v>
      </c>
      <c r="F76" s="143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79</v>
      </c>
      <c r="C77" s="116">
        <v>0.001</v>
      </c>
      <c r="D77" s="125" t="s">
        <v>72</v>
      </c>
      <c r="E77" s="116">
        <f>C77/454*1000000</f>
        <v>2.202643171806167</v>
      </c>
      <c r="F77" s="71" t="s">
        <v>72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82</v>
      </c>
      <c r="C78" s="116">
        <v>0.0007</v>
      </c>
      <c r="D78" s="125">
        <v>0.1205</v>
      </c>
      <c r="E78" s="116">
        <f>C78/454*1000000</f>
        <v>1.5418502202643172</v>
      </c>
      <c r="F78" s="71">
        <f>D78/454*1000000</f>
        <v>265.41850220264314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89</v>
      </c>
      <c r="C79" s="116">
        <v>0.0006</v>
      </c>
      <c r="D79" s="125" t="s">
        <v>72</v>
      </c>
      <c r="E79" s="116">
        <f>C79/454*1000000</f>
        <v>1.3215859030837005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33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3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5" t="s">
        <v>72</v>
      </c>
      <c r="E85" s="136">
        <v>1.0975</v>
      </c>
      <c r="F85" s="136">
        <v>0.0093</v>
      </c>
      <c r="G85" s="136">
        <v>1.2442</v>
      </c>
      <c r="H85" s="136">
        <v>1.0097</v>
      </c>
      <c r="I85" s="136">
        <v>0.7518</v>
      </c>
      <c r="J85" s="136">
        <v>0.6771</v>
      </c>
      <c r="K85" s="136">
        <v>0.1276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6">
        <v>0.9112</v>
      </c>
      <c r="E86" s="136" t="s">
        <v>72</v>
      </c>
      <c r="F86" s="136">
        <v>0.0085</v>
      </c>
      <c r="G86" s="136">
        <v>1.1337</v>
      </c>
      <c r="H86" s="136">
        <v>0.92</v>
      </c>
      <c r="I86" s="136">
        <v>0.685</v>
      </c>
      <c r="J86" s="136">
        <v>0.6169</v>
      </c>
      <c r="K86" s="136">
        <v>0.1162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6">
        <v>107.41</v>
      </c>
      <c r="E87" s="136">
        <v>117.8825</v>
      </c>
      <c r="F87" s="136" t="s">
        <v>72</v>
      </c>
      <c r="G87" s="136">
        <v>133.6395</v>
      </c>
      <c r="H87" s="136">
        <v>108.4511</v>
      </c>
      <c r="I87" s="136">
        <v>80.7533</v>
      </c>
      <c r="J87" s="136">
        <v>72.7273</v>
      </c>
      <c r="K87" s="136">
        <v>13.7017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6">
        <v>0.8037</v>
      </c>
      <c r="E88" s="136">
        <v>0.8821</v>
      </c>
      <c r="F88" s="136">
        <v>0.0075</v>
      </c>
      <c r="G88" s="136" t="s">
        <v>72</v>
      </c>
      <c r="H88" s="136">
        <v>0.8115</v>
      </c>
      <c r="I88" s="136">
        <v>0.6043</v>
      </c>
      <c r="J88" s="136">
        <v>0.5442</v>
      </c>
      <c r="K88" s="136">
        <v>0.1025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6">
        <v>0.9904</v>
      </c>
      <c r="E89" s="136">
        <v>1.087</v>
      </c>
      <c r="F89" s="136">
        <v>0.0092</v>
      </c>
      <c r="G89" s="136">
        <v>1.2323</v>
      </c>
      <c r="H89" s="136" t="s">
        <v>72</v>
      </c>
      <c r="I89" s="136">
        <v>0.7446</v>
      </c>
      <c r="J89" s="136">
        <v>0.6706</v>
      </c>
      <c r="K89" s="136">
        <v>0.1263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6">
        <v>1.3301</v>
      </c>
      <c r="E90" s="136">
        <v>1.4598</v>
      </c>
      <c r="F90" s="136">
        <v>0.0124</v>
      </c>
      <c r="G90" s="136">
        <v>1.6549</v>
      </c>
      <c r="H90" s="136">
        <v>1.343</v>
      </c>
      <c r="I90" s="136" t="s">
        <v>72</v>
      </c>
      <c r="J90" s="136">
        <v>0.9006</v>
      </c>
      <c r="K90" s="136">
        <v>0.1697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6">
        <v>1.4769</v>
      </c>
      <c r="E91" s="136">
        <v>1.6209</v>
      </c>
      <c r="F91" s="136">
        <v>0.0138</v>
      </c>
      <c r="G91" s="136">
        <v>1.8375</v>
      </c>
      <c r="H91" s="136">
        <v>1.4912</v>
      </c>
      <c r="I91" s="136">
        <v>1.1104</v>
      </c>
      <c r="J91" s="136" t="s">
        <v>72</v>
      </c>
      <c r="K91" s="136">
        <v>0.1884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6">
        <v>7.8392</v>
      </c>
      <c r="E92" s="136">
        <v>8.6035</v>
      </c>
      <c r="F92" s="136">
        <v>0.073</v>
      </c>
      <c r="G92" s="136">
        <v>9.7535</v>
      </c>
      <c r="H92" s="136">
        <v>7.9152</v>
      </c>
      <c r="I92" s="136">
        <v>5.8937</v>
      </c>
      <c r="J92" s="136">
        <v>5.3079</v>
      </c>
      <c r="K92" s="136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18"/>
      <c r="H93" s="118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19"/>
      <c r="H94" s="119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>
        <f>1/E85</f>
        <v>0.9111617312072894</v>
      </c>
      <c r="F95" s="89"/>
      <c r="G95" s="120"/>
      <c r="H95" s="120"/>
      <c r="I95" s="89"/>
      <c r="J95" s="89"/>
      <c r="K95" s="90"/>
      <c r="L95" s="90"/>
      <c r="M95" s="91"/>
      <c r="N95" s="91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2"/>
      <c r="G96" s="121"/>
      <c r="H96" s="93"/>
      <c r="I96" s="89"/>
      <c r="J96" s="89"/>
      <c r="K96" s="94"/>
      <c r="L96" s="94"/>
      <c r="M96" s="95"/>
      <c r="N96" s="96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2"/>
      <c r="G97" s="121"/>
      <c r="H97" s="93"/>
      <c r="I97" s="89"/>
      <c r="J97" s="89"/>
      <c r="K97" s="94"/>
      <c r="L97" s="94"/>
      <c r="M97" s="95"/>
      <c r="N97" s="96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7"/>
      <c r="G98" s="120"/>
      <c r="H98" s="120"/>
      <c r="I98" s="89"/>
      <c r="J98" s="89"/>
      <c r="K98" s="94"/>
      <c r="L98" s="94"/>
      <c r="M98" s="98"/>
      <c r="N98" s="99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89"/>
      <c r="G99" s="120"/>
      <c r="H99" s="120"/>
      <c r="I99" s="89"/>
      <c r="J99" s="89"/>
      <c r="K99" s="94"/>
      <c r="L99" s="98"/>
      <c r="M99" s="99"/>
      <c r="N99" s="98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89"/>
      <c r="G100" s="120"/>
      <c r="H100" s="120"/>
      <c r="I100" s="89"/>
      <c r="J100" s="89"/>
      <c r="K100" s="94"/>
      <c r="L100" s="99"/>
      <c r="M100" s="99"/>
      <c r="N100" s="99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0"/>
      <c r="G101" s="122"/>
      <c r="H101" s="122"/>
      <c r="I101" s="100"/>
      <c r="J101" s="94"/>
      <c r="K101" s="94"/>
      <c r="L101" s="99"/>
      <c r="M101" s="99"/>
      <c r="N101" s="99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0"/>
      <c r="G102" s="122"/>
      <c r="H102" s="122"/>
      <c r="I102" s="100"/>
      <c r="J102" s="94"/>
      <c r="K102" s="101"/>
      <c r="L102" s="99"/>
      <c r="M102" s="98"/>
      <c r="N102" s="99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18"/>
      <c r="H103" s="118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18"/>
      <c r="H104" s="118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18"/>
      <c r="H105" s="118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18"/>
      <c r="H106" s="118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18"/>
      <c r="H107" s="118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18"/>
      <c r="H108" s="118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18"/>
      <c r="H109" s="118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18"/>
      <c r="H110" s="118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18"/>
      <c r="H111" s="118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18"/>
      <c r="H112" s="118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18"/>
      <c r="H113" s="118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3" t="s">
        <v>54</v>
      </c>
      <c r="C114" s="153"/>
      <c r="D114" s="153"/>
      <c r="E114" s="153"/>
      <c r="F114" s="153"/>
      <c r="G114" s="118"/>
      <c r="H114" s="118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9" t="s">
        <v>55</v>
      </c>
      <c r="C115" s="149"/>
      <c r="D115" s="149"/>
      <c r="E115" s="149"/>
      <c r="F115" s="149"/>
      <c r="G115" s="118"/>
      <c r="H115" s="118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9" t="s">
        <v>56</v>
      </c>
      <c r="C116" s="149"/>
      <c r="D116" s="149"/>
      <c r="E116" s="149"/>
      <c r="F116" s="149"/>
      <c r="G116" s="118"/>
      <c r="H116" s="118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9" t="s">
        <v>57</v>
      </c>
      <c r="C117" s="149"/>
      <c r="D117" s="149"/>
      <c r="E117" s="149"/>
      <c r="F117" s="149"/>
      <c r="G117" s="118"/>
      <c r="H117" s="118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9" t="s">
        <v>58</v>
      </c>
      <c r="C118" s="149"/>
      <c r="D118" s="149"/>
      <c r="E118" s="149"/>
      <c r="F118" s="149"/>
      <c r="G118" s="118"/>
      <c r="H118" s="118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9" t="s">
        <v>59</v>
      </c>
      <c r="C119" s="149"/>
      <c r="D119" s="149"/>
      <c r="E119" s="149"/>
      <c r="F119" s="149"/>
      <c r="G119" s="118"/>
      <c r="H119" s="118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9" t="s">
        <v>60</v>
      </c>
      <c r="C120" s="149"/>
      <c r="D120" s="149"/>
      <c r="E120" s="149"/>
      <c r="F120" s="149"/>
      <c r="G120" s="118"/>
      <c r="H120" s="118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48" t="s">
        <v>61</v>
      </c>
      <c r="C121" s="148"/>
      <c r="D121" s="148"/>
      <c r="E121" s="148"/>
      <c r="F121" s="148"/>
      <c r="G121" s="118"/>
      <c r="H121" s="118"/>
    </row>
    <row r="122" spans="7:8" ht="15">
      <c r="G122" s="118"/>
      <c r="H122" s="118"/>
    </row>
    <row r="123" spans="2:8" ht="15.75">
      <c r="B123" s="32" t="s">
        <v>62</v>
      </c>
      <c r="C123" s="151"/>
      <c r="D123" s="160"/>
      <c r="E123" s="160"/>
      <c r="F123" s="152"/>
      <c r="G123" s="118"/>
      <c r="H123" s="118"/>
    </row>
    <row r="124" spans="2:8" ht="30.75" customHeight="1">
      <c r="B124" s="32" t="s">
        <v>63</v>
      </c>
      <c r="C124" s="151" t="s">
        <v>64</v>
      </c>
      <c r="D124" s="152"/>
      <c r="E124" s="151" t="s">
        <v>65</v>
      </c>
      <c r="F124" s="152"/>
      <c r="G124" s="118"/>
      <c r="H124" s="118"/>
    </row>
    <row r="125" spans="2:8" ht="30.75" customHeight="1">
      <c r="B125" s="32" t="s">
        <v>66</v>
      </c>
      <c r="C125" s="151" t="s">
        <v>67</v>
      </c>
      <c r="D125" s="152"/>
      <c r="E125" s="151" t="s">
        <v>68</v>
      </c>
      <c r="F125" s="152"/>
      <c r="G125" s="118"/>
      <c r="H125" s="118"/>
    </row>
    <row r="126" spans="2:8" ht="15" customHeight="1">
      <c r="B126" s="154" t="s">
        <v>69</v>
      </c>
      <c r="C126" s="156" t="s">
        <v>70</v>
      </c>
      <c r="D126" s="157"/>
      <c r="E126" s="156" t="s">
        <v>71</v>
      </c>
      <c r="F126" s="157"/>
      <c r="G126" s="118"/>
      <c r="H126" s="118"/>
    </row>
    <row r="127" spans="2:8" ht="15" customHeight="1">
      <c r="B127" s="155"/>
      <c r="C127" s="158"/>
      <c r="D127" s="159"/>
      <c r="E127" s="158"/>
      <c r="F127" s="159"/>
      <c r="G127" s="118"/>
      <c r="H127" s="118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2019-09-23T09:48:03Z</dcterms:modified>
  <cp:category/>
  <cp:version/>
  <cp:contentType/>
  <cp:contentStatus/>
</cp:coreProperties>
</file>