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<sst xmlns="http://schemas.openxmlformats.org/spreadsheetml/2006/main" count="174" uniqueCount="104">
  <si>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</si>
  <si>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</si>
  <si>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</si>
  <si>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</si>
  <si>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</si>
  <si>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</si>
  <si>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</si>
  <si>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</si>
  <si>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</si>
  <si>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</si>
  <si>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</si>
  <si>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</si>
  <si>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</si>
  <si>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</si>
  <si>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</si>
  <si>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</si>
  <si>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</si>
  <si>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</si>
  <si>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</si>
  <si>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</si>
  <si>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</si>
  <si>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</si>
  <si>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</si>
  <si>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</si>
  <si>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</si>
  <si>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</si>
  <si>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</si>
  <si>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</si>
  <si>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</si>
  <si>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</si>
  <si>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</si>
  <si>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</si>
  <si>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</si>
  <si>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</si>
  <si>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</si>
  <si>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</si>
  <si>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</si>
  <si>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</si>
  <si>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</si>
  <si>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</si>
  <si>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</si>
  <si>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</si>
  <si>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</si>
  <si>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</si>
  <si>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</si>
  <si>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</si>
  <si>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</si>
  <si>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</si>
  <si>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</si>
  <si>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</si>
  <si>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</si>
  <si>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</si>
  <si>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</si>
  <si>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</si>
  <si>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</si>
  <si>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</si>
  <si>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</si>
  <si>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</si>
  <si>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</si>
  <si>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</si>
  <si>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</si>
  <si>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</si>
  <si>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</si>
  <si>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</si>
  <si>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</si>
  <si>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</si>
  <si>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</si>
  <si>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</si>
  <si>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</si>
  <si>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</si>
  <si>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</si>
  <si>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</si>
  <si>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</si>
  <si>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</si>
  <si>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</si>
  <si>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</si>
  <si>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</si>
  <si>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</si>
  <si>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CME -Липень'20</t>
  </si>
  <si>
    <t>Euronext -Серпень '20 (€/МT)</t>
  </si>
  <si>
    <t>Euronext - Вересень'20 (€/МT)</t>
  </si>
  <si>
    <t>CME - Липень'20</t>
  </si>
  <si>
    <t>Euronext -Червень '20 (€/МT)</t>
  </si>
  <si>
    <t>Euronext -Серпнь '20 (€/МT)</t>
  </si>
  <si>
    <t>Euronext -Листопад'20 (€/МT)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</si>
  <si>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</si>
  <si>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</si>
  <si>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</si>
  <si>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</si>
  <si>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</si>
  <si>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</si>
  <si>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CME -Червень'20</t>
  </si>
  <si>
    <t>Euronext -Лютий'21 (€/МT)</t>
  </si>
  <si>
    <t>CME -Березень'20</t>
  </si>
  <si>
    <t>CME -Серпень'20</t>
  </si>
  <si>
    <t>Ціна за М.Т. (JPY)</t>
  </si>
  <si>
    <t>TOCOM - Липень'20 (¥/МT)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</si>
  <si>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</si>
  <si>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</si>
  <si>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</si>
  <si>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</si>
  <si>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</si>
  <si>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</si>
  <si>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 xml:space="preserve">                       20 травня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</si>
</sst>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8" fontId="79" fillId="37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2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7"/>
      <c r="C4" s="156" t="s">
        <v>103</v>
      </c>
      <c r="D4" s="157"/>
      <c r="E4" s="157"/>
      <c r="F4" s="158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2" t="s">
        <v>5</v>
      </c>
      <c r="D6" s="133"/>
      <c r="E6" s="132" t="s">
        <v>6</v>
      </c>
      <c r="F6" s="133"/>
      <c r="G6"/>
      <c r="H6"/>
      <c r="I6"/>
    </row>
    <row r="7" spans="2:6" s="5" customFormat="1" ht="15">
      <c r="B7" s="23" t="s">
        <v>81</v>
      </c>
      <c r="C7" s="110">
        <v>0.016</v>
      </c>
      <c r="D7" s="13">
        <v>3.196</v>
      </c>
      <c r="E7" s="110">
        <f aca="true" t="shared" si="0" ref="E7:F9">C7*39.3683</f>
        <v>0.6298928</v>
      </c>
      <c r="F7" s="12">
        <f t="shared" si="0"/>
        <v>125.8210868</v>
      </c>
    </row>
    <row r="8" spans="2:6" s="5" customFormat="1" ht="15">
      <c r="B8" s="23" t="s">
        <v>89</v>
      </c>
      <c r="C8" s="110">
        <v>0.012</v>
      </c>
      <c r="D8" s="13">
        <v>3.236</v>
      </c>
      <c r="E8" s="110">
        <f t="shared" si="0"/>
        <v>0.4724196</v>
      </c>
      <c r="F8" s="12">
        <f t="shared" si="0"/>
        <v>127.3958188</v>
      </c>
    </row>
    <row r="9" spans="2:17" s="5" customFormat="1" ht="15">
      <c r="B9" s="23" t="s">
        <v>101</v>
      </c>
      <c r="C9" s="110">
        <v>0.002</v>
      </c>
      <c r="D9" s="13">
        <v>3.334</v>
      </c>
      <c r="E9" s="110">
        <f t="shared" si="0"/>
        <v>0.0787366</v>
      </c>
      <c r="F9" s="12">
        <f t="shared" si="0"/>
        <v>131.2539122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1"/>
      <c r="D10" s="139"/>
      <c r="E10" s="121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41" t="s">
        <v>95</v>
      </c>
      <c r="D11" s="142"/>
      <c r="E11" s="141" t="s">
        <v>6</v>
      </c>
      <c r="F11" s="142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23" t="s">
        <v>96</v>
      </c>
      <c r="C12" s="123">
        <v>0</v>
      </c>
      <c r="D12" s="84" t="s">
        <v>72</v>
      </c>
      <c r="E12" s="126">
        <f>C12/$D$86</f>
        <v>0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8" customHeight="1">
      <c r="B13" s="23" t="s">
        <v>97</v>
      </c>
      <c r="C13" s="123">
        <v>0</v>
      </c>
      <c r="D13" s="84" t="s">
        <v>72</v>
      </c>
      <c r="E13" s="126">
        <f>C13/$D$86</f>
        <v>0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>
      <c r="B14" s="23" t="s">
        <v>98</v>
      </c>
      <c r="C14" s="123">
        <v>0</v>
      </c>
      <c r="D14" s="84" t="s">
        <v>72</v>
      </c>
      <c r="E14" s="126">
        <f>C14/$D$86</f>
        <v>0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>
      <c r="B15" s="23"/>
      <c r="C15" s="138"/>
      <c r="D15" s="6"/>
      <c r="E15" s="138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2" t="s">
        <v>7</v>
      </c>
      <c r="D16" s="133"/>
      <c r="E16" s="132" t="s">
        <v>6</v>
      </c>
      <c r="F16" s="133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71" t="s">
        <v>82</v>
      </c>
      <c r="C17" s="135">
        <v>1.53</v>
      </c>
      <c r="D17" s="68">
        <v>165.75</v>
      </c>
      <c r="E17" s="135">
        <f aca="true" t="shared" si="1" ref="E17:F19">C17/$D$86</f>
        <v>1.6783677051338308</v>
      </c>
      <c r="F17" s="68">
        <f t="shared" si="1"/>
        <v>181.823168056165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8" customHeight="1">
      <c r="B18" s="71" t="s">
        <v>83</v>
      </c>
      <c r="C18" s="135">
        <v>2.11</v>
      </c>
      <c r="D18" s="12">
        <v>169.25</v>
      </c>
      <c r="E18" s="135">
        <f t="shared" si="1"/>
        <v>2.314611671785871</v>
      </c>
      <c r="F18" s="68">
        <f t="shared" si="1"/>
        <v>185.66257130320318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8" customHeight="1">
      <c r="B19" s="71" t="s">
        <v>84</v>
      </c>
      <c r="C19" s="135">
        <v>1.66</v>
      </c>
      <c r="D19" s="12">
        <v>168.5</v>
      </c>
      <c r="E19" s="135">
        <f t="shared" si="1"/>
        <v>1.8209741114523914</v>
      </c>
      <c r="F19" s="68">
        <f t="shared" si="1"/>
        <v>184.8398420359807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41" t="s">
        <v>5</v>
      </c>
      <c r="D21" s="142"/>
      <c r="E21" s="151" t="s">
        <v>6</v>
      </c>
      <c r="F21" s="151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81</v>
      </c>
      <c r="C22" s="131">
        <v>0.15</v>
      </c>
      <c r="D22" s="13">
        <v>5.146</v>
      </c>
      <c r="E22" s="131">
        <f aca="true" t="shared" si="2" ref="E22:F24">C22*36.7437</f>
        <v>5.5115549999999995</v>
      </c>
      <c r="F22" s="12">
        <f t="shared" si="2"/>
        <v>189.08308019999998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89</v>
      </c>
      <c r="C23" s="131">
        <v>0.136</v>
      </c>
      <c r="D23" s="13">
        <v>5.166</v>
      </c>
      <c r="E23" s="131">
        <f t="shared" si="2"/>
        <v>4.9971432</v>
      </c>
      <c r="F23" s="12">
        <f t="shared" si="2"/>
        <v>189.8179542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101</v>
      </c>
      <c r="C24" s="131">
        <v>0.122</v>
      </c>
      <c r="D24" s="72">
        <v>5.234</v>
      </c>
      <c r="E24" s="131">
        <f t="shared" si="2"/>
        <v>4.4827314</v>
      </c>
      <c r="F24" s="12">
        <f t="shared" si="2"/>
        <v>192.3165258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5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51" t="s">
        <v>9</v>
      </c>
      <c r="D26" s="151"/>
      <c r="E26" s="141" t="s">
        <v>10</v>
      </c>
      <c r="F26" s="14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80</v>
      </c>
      <c r="C27" s="131">
        <v>1.62</v>
      </c>
      <c r="D27" s="68">
        <v>188</v>
      </c>
      <c r="E27" s="162">
        <f aca="true" t="shared" si="3" ref="E27:F29">C27/$D$86</f>
        <v>1.7770952172005268</v>
      </c>
      <c r="F27" s="68">
        <f t="shared" si="3"/>
        <v>206.23080298376482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88</v>
      </c>
      <c r="C28" s="131">
        <v>1.47</v>
      </c>
      <c r="D28" s="12">
        <v>189.75</v>
      </c>
      <c r="E28" s="162">
        <f t="shared" si="3"/>
        <v>1.6125493637560333</v>
      </c>
      <c r="F28" s="68">
        <f t="shared" si="3"/>
        <v>208.1505046072839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100</v>
      </c>
      <c r="C29" s="131">
        <v>1.32</v>
      </c>
      <c r="D29" s="12">
        <v>191.75</v>
      </c>
      <c r="E29" s="162">
        <f t="shared" si="3"/>
        <v>1.4480035103115403</v>
      </c>
      <c r="F29" s="68">
        <f t="shared" si="3"/>
        <v>210.34444931987716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51" t="s">
        <v>12</v>
      </c>
      <c r="D31" s="151"/>
      <c r="E31" s="151" t="s">
        <v>10</v>
      </c>
      <c r="F31" s="151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79</v>
      </c>
      <c r="C32" s="135">
        <v>0.54</v>
      </c>
      <c r="D32" s="12">
        <v>375.75</v>
      </c>
      <c r="E32" s="135">
        <f aca="true" t="shared" si="4" ref="E32:F34">C32/$D$86</f>
        <v>0.5923650724001756</v>
      </c>
      <c r="F32" s="68">
        <f t="shared" si="4"/>
        <v>412.1873628784555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84</v>
      </c>
      <c r="C33" s="135">
        <v>0.33</v>
      </c>
      <c r="D33" s="12">
        <v>378.5</v>
      </c>
      <c r="E33" s="135">
        <f t="shared" si="4"/>
        <v>0.36200087757788507</v>
      </c>
      <c r="F33" s="68">
        <f t="shared" si="4"/>
        <v>415.2040368582712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92</v>
      </c>
      <c r="C34" s="135">
        <v>0.59</v>
      </c>
      <c r="D34" s="12">
        <v>381.25</v>
      </c>
      <c r="E34" s="135">
        <f t="shared" si="4"/>
        <v>0.6472136902150065</v>
      </c>
      <c r="F34" s="68">
        <f t="shared" si="4"/>
        <v>418.2207108380869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5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9" t="s">
        <v>5</v>
      </c>
      <c r="D36" s="150"/>
      <c r="E36" s="149" t="s">
        <v>6</v>
      </c>
      <c r="F36" s="150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81</v>
      </c>
      <c r="C37" s="131">
        <v>0.022</v>
      </c>
      <c r="D37" s="72">
        <v>3.174</v>
      </c>
      <c r="E37" s="131">
        <f aca="true" t="shared" si="5" ref="E37:F39">C37*58.0164</f>
        <v>1.2763608</v>
      </c>
      <c r="F37" s="68">
        <f t="shared" si="5"/>
        <v>184.14405359999998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89</v>
      </c>
      <c r="C38" s="131">
        <v>0.002</v>
      </c>
      <c r="D38" s="72">
        <v>2.812</v>
      </c>
      <c r="E38" s="131">
        <f t="shared" si="5"/>
        <v>0.11603279999999999</v>
      </c>
      <c r="F38" s="68">
        <f t="shared" si="5"/>
        <v>163.1421168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101</v>
      </c>
      <c r="C39" s="131">
        <v>0.022</v>
      </c>
      <c r="D39" s="72">
        <v>2.75</v>
      </c>
      <c r="E39" s="131">
        <f t="shared" si="5"/>
        <v>1.2763608</v>
      </c>
      <c r="F39" s="68">
        <f t="shared" si="5"/>
        <v>159.5451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5"/>
      <c r="C40" s="110"/>
      <c r="D40" s="6"/>
      <c r="E40" s="131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9" t="s">
        <v>5</v>
      </c>
      <c r="D41" s="150"/>
      <c r="E41" s="149" t="s">
        <v>6</v>
      </c>
      <c r="F41" s="150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81</v>
      </c>
      <c r="C42" s="131">
        <v>0.042</v>
      </c>
      <c r="D42" s="72">
        <v>8.464</v>
      </c>
      <c r="E42" s="131">
        <f>C42*36.7437</f>
        <v>1.5432354</v>
      </c>
      <c r="F42" s="68">
        <f aca="true" t="shared" si="6" ref="E42:F44">D42*36.7437</f>
        <v>310.9986768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90</v>
      </c>
      <c r="C43" s="131">
        <v>0.04</v>
      </c>
      <c r="D43" s="72">
        <v>8.494</v>
      </c>
      <c r="E43" s="131">
        <f t="shared" si="6"/>
        <v>1.4697479999999998</v>
      </c>
      <c r="F43" s="68">
        <f t="shared" si="6"/>
        <v>312.1009878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89</v>
      </c>
      <c r="C44" s="131">
        <v>0.04</v>
      </c>
      <c r="D44" s="72">
        <v>8.496</v>
      </c>
      <c r="E44" s="131">
        <f t="shared" si="6"/>
        <v>1.4697479999999998</v>
      </c>
      <c r="F44" s="68">
        <f t="shared" si="6"/>
        <v>312.1744752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4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51" t="s">
        <v>73</v>
      </c>
      <c r="D46" s="151"/>
      <c r="E46" s="141" t="s">
        <v>6</v>
      </c>
      <c r="F46" s="142"/>
      <c r="G46" s="22"/>
      <c r="H46" s="22"/>
      <c r="I46" s="22"/>
      <c r="K46" s="22"/>
      <c r="L46" s="22"/>
      <c r="M46" s="22"/>
    </row>
    <row r="47" spans="2:13" s="5" customFormat="1" ht="15">
      <c r="B47" s="23" t="s">
        <v>85</v>
      </c>
      <c r="C47" s="123">
        <v>0</v>
      </c>
      <c r="D47" s="84" t="s">
        <v>72</v>
      </c>
      <c r="E47" s="126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86</v>
      </c>
      <c r="C48" s="123">
        <v>0</v>
      </c>
      <c r="D48" s="84" t="s">
        <v>72</v>
      </c>
      <c r="E48" s="126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99</v>
      </c>
      <c r="C49" s="123">
        <v>0</v>
      </c>
      <c r="D49" s="84" t="s">
        <v>72</v>
      </c>
      <c r="E49" s="126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2"/>
      <c r="D50" s="4"/>
      <c r="E50" s="112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5"/>
    </row>
    <row r="52" spans="2:19" s="21" customFormat="1" ht="15">
      <c r="B52" s="23" t="s">
        <v>81</v>
      </c>
      <c r="C52" s="163">
        <v>0.9</v>
      </c>
      <c r="D52" s="73">
        <v>285.5</v>
      </c>
      <c r="E52" s="131">
        <f>C52*1.1023</f>
        <v>0.9920700000000001</v>
      </c>
      <c r="F52" s="73">
        <f aca="true" t="shared" si="7" ref="E52:F54">D52*1.1023</f>
        <v>314.70665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90</v>
      </c>
      <c r="C53" s="163">
        <v>0.8</v>
      </c>
      <c r="D53" s="73">
        <v>287.1</v>
      </c>
      <c r="E53" s="131">
        <f t="shared" si="7"/>
        <v>0.8818400000000001</v>
      </c>
      <c r="F53" s="73">
        <f t="shared" si="7"/>
        <v>316.47033000000005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89</v>
      </c>
      <c r="C54" s="163">
        <v>0.7</v>
      </c>
      <c r="D54" s="73">
        <v>288.8</v>
      </c>
      <c r="E54" s="131">
        <f>C54*1.1023</f>
        <v>0.77161</v>
      </c>
      <c r="F54" s="73">
        <f t="shared" si="7"/>
        <v>318.34424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9"/>
      <c r="C55" s="127"/>
      <c r="D55" s="64"/>
      <c r="E55" s="12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9" t="s">
        <v>18</v>
      </c>
      <c r="D56" s="150"/>
      <c r="E56" s="149" t="s">
        <v>19</v>
      </c>
      <c r="F56" s="150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81</v>
      </c>
      <c r="C57" s="131">
        <v>0.27</v>
      </c>
      <c r="D57" s="68">
        <v>27.36</v>
      </c>
      <c r="E57" s="135">
        <f>C57/454*1000</f>
        <v>0.5947136563876653</v>
      </c>
      <c r="F57" s="68">
        <f>D57/454*1000</f>
        <v>60.26431718061674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90</v>
      </c>
      <c r="C58" s="131">
        <v>0.25</v>
      </c>
      <c r="D58" s="68">
        <v>27.52</v>
      </c>
      <c r="E58" s="135">
        <f>C58/454*1000</f>
        <v>0.5506607929515419</v>
      </c>
      <c r="F58" s="68">
        <f>D58/454*1000</f>
        <v>60.61674008810573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89</v>
      </c>
      <c r="C59" s="131">
        <v>0.26</v>
      </c>
      <c r="D59" s="68">
        <v>27.68</v>
      </c>
      <c r="E59" s="135">
        <f>C59/454*1000</f>
        <v>0.5726872246696035</v>
      </c>
      <c r="F59" s="68">
        <f>D59/454*1000</f>
        <v>60.96916299559471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4"/>
      <c r="D60" s="68"/>
      <c r="E60" s="135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9" t="s">
        <v>21</v>
      </c>
      <c r="D61" s="150"/>
      <c r="E61" s="149" t="s">
        <v>6</v>
      </c>
      <c r="F61" s="150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81</v>
      </c>
      <c r="C62" s="131">
        <v>0.015</v>
      </c>
      <c r="D62" s="72">
        <v>16.07</v>
      </c>
      <c r="E62" s="131">
        <f aca="true" t="shared" si="8" ref="E62:F64">C62*22.026</f>
        <v>0.33038999999999996</v>
      </c>
      <c r="F62" s="68">
        <f t="shared" si="8"/>
        <v>353.95782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89</v>
      </c>
      <c r="C63" s="131">
        <v>0.03</v>
      </c>
      <c r="D63" s="72">
        <v>11.97</v>
      </c>
      <c r="E63" s="131">
        <f t="shared" si="8"/>
        <v>0.6607799999999999</v>
      </c>
      <c r="F63" s="68">
        <f t="shared" si="8"/>
        <v>263.65122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102</v>
      </c>
      <c r="C64" s="134">
        <v>0</v>
      </c>
      <c r="D64" s="72">
        <v>11.71</v>
      </c>
      <c r="E64" s="134">
        <f t="shared" si="8"/>
        <v>0</v>
      </c>
      <c r="F64" s="68">
        <f t="shared" si="8"/>
        <v>257.92446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1"/>
      <c r="D65" s="67"/>
      <c r="E65" s="131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9" t="s">
        <v>76</v>
      </c>
      <c r="D66" s="150"/>
      <c r="E66" s="149" t="s">
        <v>23</v>
      </c>
      <c r="F66" s="150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91</v>
      </c>
      <c r="C67" s="110">
        <v>0.052</v>
      </c>
      <c r="D67" s="72">
        <v>1.125</v>
      </c>
      <c r="E67" s="110">
        <f aca="true" t="shared" si="9" ref="E67:F70">C67/3.785</f>
        <v>0.013738441215323645</v>
      </c>
      <c r="F67" s="68">
        <f t="shared" si="9"/>
        <v>0.29722589167767505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78</v>
      </c>
      <c r="C68" s="110">
        <v>0.013</v>
      </c>
      <c r="D68" s="72">
        <v>1.089</v>
      </c>
      <c r="E68" s="110">
        <f t="shared" si="9"/>
        <v>0.0034346103038309112</v>
      </c>
      <c r="F68" s="68">
        <f t="shared" si="9"/>
        <v>0.2877146631439894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94</v>
      </c>
      <c r="C69" s="110">
        <v>0.013</v>
      </c>
      <c r="D69" s="72">
        <v>1.104</v>
      </c>
      <c r="E69" s="110">
        <f t="shared" si="9"/>
        <v>0.0034346103038309112</v>
      </c>
      <c r="F69" s="68">
        <f t="shared" si="9"/>
        <v>0.2916776750330251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11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9" t="s">
        <v>25</v>
      </c>
      <c r="D71" s="150"/>
      <c r="E71" s="149" t="s">
        <v>26</v>
      </c>
      <c r="F71" s="150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77</v>
      </c>
      <c r="C72" s="140">
        <v>0.00025</v>
      </c>
      <c r="D72" s="119">
        <v>0.845</v>
      </c>
      <c r="E72" s="140">
        <f>C72/454*100</f>
        <v>5.506607929515418E-05</v>
      </c>
      <c r="F72" s="74">
        <f>D72/454*1000</f>
        <v>1.8612334801762114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91</v>
      </c>
      <c r="C73" s="140">
        <v>0.0005</v>
      </c>
      <c r="D73" s="119">
        <v>0.972</v>
      </c>
      <c r="E73" s="140">
        <f>C73/454*100</f>
        <v>0.00011013215859030836</v>
      </c>
      <c r="F73" s="74">
        <f>D73/454*1000</f>
        <v>2.140969162995595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78</v>
      </c>
      <c r="C74" s="136">
        <v>0.001</v>
      </c>
      <c r="D74" s="119">
        <v>0.103</v>
      </c>
      <c r="E74" s="136">
        <f>C74/454*100</f>
        <v>0.00022026431718061672</v>
      </c>
      <c r="F74" s="74">
        <f>D74/454*1000</f>
        <v>0.22687224669603523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55" t="s">
        <v>25</v>
      </c>
      <c r="D76" s="155"/>
      <c r="E76" s="149" t="s">
        <v>28</v>
      </c>
      <c r="F76" s="150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78</v>
      </c>
      <c r="C77" s="138">
        <v>0.0034</v>
      </c>
      <c r="D77" s="120">
        <v>0.1116</v>
      </c>
      <c r="E77" s="138">
        <f>C77/454*1000000</f>
        <v>7.488986784140969</v>
      </c>
      <c r="F77" s="68">
        <f>D77/454*1000000</f>
        <v>245.8149779735683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87</v>
      </c>
      <c r="C78" s="138">
        <v>0.0026</v>
      </c>
      <c r="D78" s="120" t="s">
        <v>72</v>
      </c>
      <c r="E78" s="138">
        <f>C78/454*1000000</f>
        <v>5.7268722466960345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93</v>
      </c>
      <c r="C79" s="138">
        <v>0.0018</v>
      </c>
      <c r="D79" s="120" t="s">
        <v>72</v>
      </c>
      <c r="E79" s="138">
        <f>C79/454*1000000</f>
        <v>3.9647577092511015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8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8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8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30" t="s">
        <v>72</v>
      </c>
      <c r="E85" s="130">
        <v>1.097</v>
      </c>
      <c r="F85" s="130">
        <v>0.0093</v>
      </c>
      <c r="G85" s="130">
        <v>1.222</v>
      </c>
      <c r="H85" s="130">
        <v>1.0347</v>
      </c>
      <c r="I85" s="130">
        <v>0.7187</v>
      </c>
      <c r="J85" s="130">
        <v>0.6571</v>
      </c>
      <c r="K85" s="130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30">
        <v>0.9116</v>
      </c>
      <c r="E86" s="130" t="s">
        <v>72</v>
      </c>
      <c r="F86" s="130">
        <v>0.0085</v>
      </c>
      <c r="G86" s="130">
        <v>1.1139</v>
      </c>
      <c r="H86" s="130">
        <v>0.9432</v>
      </c>
      <c r="I86" s="130">
        <v>0.6552</v>
      </c>
      <c r="J86" s="130">
        <v>0.599</v>
      </c>
      <c r="K86" s="130">
        <v>0.1176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30">
        <v>107.76</v>
      </c>
      <c r="E87" s="130">
        <v>118.2127</v>
      </c>
      <c r="F87" s="130" t="s">
        <v>72</v>
      </c>
      <c r="G87" s="130">
        <v>131.6827</v>
      </c>
      <c r="H87" s="130">
        <v>111.4951</v>
      </c>
      <c r="I87" s="130">
        <v>77.4472</v>
      </c>
      <c r="J87" s="130">
        <v>70.8091</v>
      </c>
      <c r="K87" s="130">
        <v>13.9043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30">
        <v>0.8183</v>
      </c>
      <c r="E88" s="130">
        <v>0.8977</v>
      </c>
      <c r="F88" s="130">
        <v>0.0076</v>
      </c>
      <c r="G88" s="130" t="s">
        <v>72</v>
      </c>
      <c r="H88" s="130">
        <v>0.8467</v>
      </c>
      <c r="I88" s="130">
        <v>0.5881</v>
      </c>
      <c r="J88" s="130">
        <v>0.5377</v>
      </c>
      <c r="K88" s="130">
        <v>0.1056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30">
        <v>0.9665</v>
      </c>
      <c r="E89" s="130">
        <v>1.0603</v>
      </c>
      <c r="F89" s="130">
        <v>0.009</v>
      </c>
      <c r="G89" s="130">
        <v>1.1811</v>
      </c>
      <c r="H89" s="130" t="s">
        <v>72</v>
      </c>
      <c r="I89" s="130">
        <v>0.6946</v>
      </c>
      <c r="J89" s="130">
        <v>0.6351</v>
      </c>
      <c r="K89" s="130">
        <v>0.1247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30">
        <v>1.3914</v>
      </c>
      <c r="E90" s="130">
        <v>1.5264</v>
      </c>
      <c r="F90" s="130">
        <v>0.0129</v>
      </c>
      <c r="G90" s="130">
        <v>1.7003</v>
      </c>
      <c r="H90" s="130">
        <v>1.4396</v>
      </c>
      <c r="I90" s="130" t="s">
        <v>72</v>
      </c>
      <c r="J90" s="130">
        <v>0.9143</v>
      </c>
      <c r="K90" s="130">
        <v>0.1795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30">
        <v>1.5218</v>
      </c>
      <c r="E91" s="130">
        <v>1.6695</v>
      </c>
      <c r="F91" s="130">
        <v>0.0141</v>
      </c>
      <c r="G91" s="130">
        <v>1.8597</v>
      </c>
      <c r="H91" s="130">
        <v>1.5746</v>
      </c>
      <c r="I91" s="130">
        <v>1.0938</v>
      </c>
      <c r="J91" s="130" t="s">
        <v>72</v>
      </c>
      <c r="K91" s="130">
        <v>0.1964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30">
        <v>7.7501</v>
      </c>
      <c r="E92" s="130">
        <v>8.5019</v>
      </c>
      <c r="F92" s="130">
        <v>0.0719</v>
      </c>
      <c r="G92" s="130">
        <v>9.4706</v>
      </c>
      <c r="H92" s="130">
        <v>8.0187</v>
      </c>
      <c r="I92" s="130">
        <v>5.57</v>
      </c>
      <c r="J92" s="130">
        <v>5.0926</v>
      </c>
      <c r="K92" s="130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3"/>
      <c r="H93" s="113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4"/>
      <c r="H94" s="114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0.9115770282588879</v>
      </c>
      <c r="F95" s="86"/>
      <c r="G95" s="115"/>
      <c r="H95" s="115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6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6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5"/>
      <c r="H98" s="115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5"/>
      <c r="H99" s="115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5"/>
      <c r="H100" s="115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7"/>
      <c r="H101" s="117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7"/>
      <c r="H102" s="117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3"/>
      <c r="H103" s="113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3"/>
      <c r="H104" s="113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3"/>
      <c r="H105" s="113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3"/>
      <c r="H106" s="113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3"/>
      <c r="H107" s="113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3"/>
      <c r="H108" s="113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3"/>
      <c r="H109" s="113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3"/>
      <c r="H110" s="113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3"/>
      <c r="H111" s="113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3"/>
      <c r="H112" s="113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3"/>
      <c r="H113" s="113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54" t="s">
        <v>54</v>
      </c>
      <c r="C114" s="154"/>
      <c r="D114" s="154"/>
      <c r="E114" s="154"/>
      <c r="F114" s="154"/>
      <c r="G114" s="113"/>
      <c r="H114" s="113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53" t="s">
        <v>55</v>
      </c>
      <c r="C115" s="153"/>
      <c r="D115" s="153"/>
      <c r="E115" s="153"/>
      <c r="F115" s="153"/>
      <c r="G115" s="113"/>
      <c r="H115" s="113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53" t="s">
        <v>56</v>
      </c>
      <c r="C116" s="153"/>
      <c r="D116" s="153"/>
      <c r="E116" s="153"/>
      <c r="F116" s="153"/>
      <c r="G116" s="113"/>
      <c r="H116" s="113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53" t="s">
        <v>57</v>
      </c>
      <c r="C117" s="153"/>
      <c r="D117" s="153"/>
      <c r="E117" s="153"/>
      <c r="F117" s="153"/>
      <c r="G117" s="113"/>
      <c r="H117" s="11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53" t="s">
        <v>58</v>
      </c>
      <c r="C118" s="153"/>
      <c r="D118" s="153"/>
      <c r="E118" s="153"/>
      <c r="F118" s="153"/>
      <c r="G118" s="113"/>
      <c r="H118" s="11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53" t="s">
        <v>59</v>
      </c>
      <c r="C119" s="153"/>
      <c r="D119" s="153"/>
      <c r="E119" s="153"/>
      <c r="F119" s="153"/>
      <c r="G119" s="113"/>
      <c r="H119" s="11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53" t="s">
        <v>60</v>
      </c>
      <c r="C120" s="153"/>
      <c r="D120" s="153"/>
      <c r="E120" s="153"/>
      <c r="F120" s="153"/>
      <c r="G120" s="113"/>
      <c r="H120" s="11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52" t="s">
        <v>61</v>
      </c>
      <c r="C121" s="152"/>
      <c r="D121" s="152"/>
      <c r="E121" s="152"/>
      <c r="F121" s="152"/>
      <c r="G121" s="113"/>
      <c r="H121" s="113"/>
    </row>
    <row r="122" spans="7:8" ht="15">
      <c r="G122" s="113"/>
      <c r="H122" s="113"/>
    </row>
    <row r="123" spans="2:8" ht="15.75">
      <c r="B123" s="31" t="s">
        <v>62</v>
      </c>
      <c r="C123" s="147"/>
      <c r="D123" s="161"/>
      <c r="E123" s="161"/>
      <c r="F123" s="148"/>
      <c r="G123" s="113"/>
      <c r="H123" s="113"/>
    </row>
    <row r="124" spans="2:8" ht="30.75" customHeight="1">
      <c r="B124" s="31" t="s">
        <v>63</v>
      </c>
      <c r="C124" s="147" t="s">
        <v>64</v>
      </c>
      <c r="D124" s="148"/>
      <c r="E124" s="147" t="s">
        <v>65</v>
      </c>
      <c r="F124" s="148"/>
      <c r="G124" s="113"/>
      <c r="H124" s="113"/>
    </row>
    <row r="125" spans="2:8" ht="30.75" customHeight="1">
      <c r="B125" s="31" t="s">
        <v>66</v>
      </c>
      <c r="C125" s="147" t="s">
        <v>67</v>
      </c>
      <c r="D125" s="148"/>
      <c r="E125" s="147" t="s">
        <v>68</v>
      </c>
      <c r="F125" s="148"/>
      <c r="G125" s="113"/>
      <c r="H125" s="113"/>
    </row>
    <row r="126" spans="2:8" ht="15" customHeight="1">
      <c r="B126" s="159" t="s">
        <v>69</v>
      </c>
      <c r="C126" s="143" t="s">
        <v>70</v>
      </c>
      <c r="D126" s="144"/>
      <c r="E126" s="143" t="s">
        <v>71</v>
      </c>
      <c r="F126" s="144"/>
      <c r="G126" s="113"/>
      <c r="H126" s="113"/>
    </row>
    <row r="127" spans="2:8" ht="15" customHeight="1">
      <c r="B127" s="160"/>
      <c r="C127" s="145"/>
      <c r="D127" s="146"/>
      <c r="E127" s="145"/>
      <c r="F127" s="146"/>
      <c r="G127" s="113"/>
      <c r="H127" s="113"/>
    </row>
  </sheetData>
  <sheetProtection/>
  <mergeCells count="43">
    <mergeCell ref="B116:F116"/>
    <mergeCell ref="C51:D51"/>
    <mergeCell ref="C46:D46"/>
    <mergeCell ref="C36:D36"/>
    <mergeCell ref="C71:D71"/>
    <mergeCell ref="E66:F6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C21:D21"/>
    <mergeCell ref="E26:F26"/>
    <mergeCell ref="E31:F31"/>
    <mergeCell ref="E46:F46"/>
    <mergeCell ref="C26:D26"/>
    <mergeCell ref="E21:F21"/>
    <mergeCell ref="E36:F36"/>
    <mergeCell ref="B120:F120"/>
    <mergeCell ref="E56:F56"/>
    <mergeCell ref="B118:F118"/>
    <mergeCell ref="E41:F41"/>
    <mergeCell ref="B114:F114"/>
    <mergeCell ref="B115:F115"/>
    <mergeCell ref="E76:F76"/>
    <mergeCell ref="C66:D66"/>
    <mergeCell ref="B119:F119"/>
    <mergeCell ref="C76:D76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2020-05-21T08:58:54Z</dcterms:modified>
  <cp:category/>
  <cp:version/>
  <cp:contentType/>
  <cp:contentStatus/>
</cp:coreProperties>
</file>