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3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<sst xmlns="http://schemas.openxmlformats.org/spreadsheetml/2006/main" count="346" uniqueCount="131">
  <si>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</si>
  <si>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</si>
  <si>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</si>
  <si>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</si>
  <si>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</si>
  <si>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</si>
  <si>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</si>
  <si>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</si>
  <si>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</si>
  <si>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</si>
  <si>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</si>
  <si>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</si>
  <si>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</si>
  <si>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</si>
  <si>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</si>
  <si>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</si>
  <si>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</si>
  <si>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</si>
  <si>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</si>
  <si>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</si>
  <si>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</si>
  <si>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</si>
  <si>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</si>
  <si>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</si>
  <si>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</si>
  <si>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</si>
  <si>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</si>
  <si>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</si>
  <si>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</si>
  <si>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</si>
  <si>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</si>
  <si>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</si>
  <si>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</si>
  <si>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</si>
  <si>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</si>
  <si>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</si>
  <si>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</si>
  <si>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</si>
  <si>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</si>
  <si>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</si>
  <si>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</si>
  <si>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</si>
  <si>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</si>
  <si>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</si>
  <si>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</si>
  <si>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</si>
  <si>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</si>
  <si>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</si>
  <si>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</si>
  <si>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</si>
  <si>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</si>
  <si>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</si>
  <si>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</si>
  <si>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</si>
  <si>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</si>
  <si>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</si>
  <si>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</si>
  <si>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</si>
  <si>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</si>
  <si>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</si>
  <si>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</si>
  <si>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</si>
  <si>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</si>
  <si>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</si>
  <si>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</si>
  <si>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</si>
  <si>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</si>
  <si>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</si>
  <si>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</si>
  <si>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</si>
  <si>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</si>
  <si>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</si>
  <si>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</si>
  <si>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</si>
  <si>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</si>
  <si>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</si>
  <si>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</si>
  <si>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</si>
  <si>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</si>
  <si>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</si>
  <si>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</si>
  <si>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</si>
  <si>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</si>
  <si>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</si>
  <si>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</si>
  <si>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</si>
  <si>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</si>
  <si>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</si>
  <si>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</si>
  <si>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</si>
  <si>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</si>
  <si>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</si>
  <si>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</si>
  <si>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</si>
  <si>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</si>
  <si>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</si>
  <si>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</si>
  <si>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</si>
  <si>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</si>
  <si>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</si>
  <si>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</si>
  <si>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</si>
  <si>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</si>
  <si>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</si>
  <si>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</si>
  <si>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</si>
  <si>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</si>
  <si>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</si>
  <si>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</si>
  <si>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Серпень'21</t>
  </si>
  <si>
    <t>CME - Жовтень'21</t>
  </si>
  <si>
    <t>Ціни на сільськогосподарську продукцію на світових товарних біржах (закриття/settle)</t>
  </si>
  <si>
    <t>CME - Липень'23</t>
  </si>
  <si>
    <t>CME - Вересень'23</t>
  </si>
  <si>
    <t>CME - Грудень'23</t>
  </si>
  <si>
    <t>Euronext -Серпень'23 (€/МT)</t>
  </si>
  <si>
    <t>Euronext -Листопад'23 (€/МT)</t>
  </si>
  <si>
    <t>Euronext -Березень'24 (€/МT)</t>
  </si>
  <si>
    <t>Euronext - Вересень '23 (€/МT)</t>
  </si>
  <si>
    <t>Euronext - Грудень '23 (€/МT)</t>
  </si>
  <si>
    <t>Euronext - Березень '24 (€/МT)</t>
  </si>
  <si>
    <t>Euronext -Лютий'24 (€/МT)</t>
  </si>
  <si>
    <t>CME - Серпень'23</t>
  </si>
  <si>
    <t>CME - Листопад'23</t>
  </si>
  <si>
    <t>CME -Жовтень'23</t>
  </si>
  <si>
    <t>CME -Березень'24</t>
  </si>
  <si>
    <t>CME -Травень'24</t>
  </si>
  <si>
    <t>17 липня 2023 року</t>
  </si>
  <si>
    <t>CME - Березень'24</t>
  </si>
  <si>
    <t>CME - Жовтень'23</t>
  </si>
  <si>
    <t>CME - Січень'24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</si>
</sst>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9" fontId="0" fillId="0" borderId="0" applyFont="0" applyFill="0" applyBorder="0" applyAlignment="0" applyProtection="0"/>
    <xf numFmtId="0" fontId="66" fillId="21" borderId="0" applyNumberFormat="0" applyBorder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31" borderId="0" applyNumberFormat="0" applyBorder="0" applyAlignment="0" applyProtection="0"/>
    <xf numFmtId="0" fontId="0" fillId="32" borderId="8" applyNumberFormat="0" applyFon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36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2" fontId="88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73">
      <selection activeCell="K88" sqref="K8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50390625" style="24" customWidth="1"/>
    <col min="9" max="9" width="15.003906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22.5">
      <c r="B2" s="28" t="s">
        <v>111</v>
      </c>
    </row>
    <row r="3" spans="7:9" ht="15" customHeight="1">
      <c r="G3"/>
      <c r="H3"/>
      <c r="I3"/>
    </row>
    <row r="4" spans="2:6" s="1" customFormat="1" ht="15" customHeight="1">
      <c r="B4" s="133"/>
      <c r="C4" s="191" t="s">
        <v>127</v>
      </c>
      <c r="D4" s="192"/>
      <c r="E4" s="192"/>
      <c r="F4" s="193"/>
    </row>
    <row r="5" spans="2:8" s="2" customFormat="1" ht="8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2"/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113</v>
      </c>
      <c r="C7" s="127">
        <v>0.0725</v>
      </c>
      <c r="D7" s="6">
        <v>4.9925</v>
      </c>
      <c r="E7" s="123">
        <f aca="true" t="shared" si="0" ref="E7:F9">C7*39.3682</f>
        <v>2.8541944999999997</v>
      </c>
      <c r="F7" s="12">
        <f t="shared" si="0"/>
        <v>196.5457385</v>
      </c>
    </row>
    <row r="8" spans="2:6" s="5" customFormat="1" ht="15">
      <c r="B8" s="23" t="s">
        <v>114</v>
      </c>
      <c r="C8" s="127">
        <v>0.0775</v>
      </c>
      <c r="D8" s="6">
        <v>5.06</v>
      </c>
      <c r="E8" s="123">
        <f t="shared" si="0"/>
        <v>3.0510355000000002</v>
      </c>
      <c r="F8" s="12">
        <f>D8*39.3682</f>
        <v>199.203092</v>
      </c>
    </row>
    <row r="9" spans="2:17" s="5" customFormat="1" ht="15">
      <c r="B9" s="23" t="s">
        <v>128</v>
      </c>
      <c r="C9" s="127">
        <v>0.0825</v>
      </c>
      <c r="D9" s="6">
        <v>5.1725</v>
      </c>
      <c r="E9" s="123">
        <f t="shared" si="0"/>
        <v>3.2478765000000003</v>
      </c>
      <c r="F9" s="12">
        <f t="shared" si="0"/>
        <v>203.63201450000003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5"/>
      <c r="E10" s="137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hidden="1">
      <c r="B11" s="25" t="s">
        <v>4</v>
      </c>
      <c r="C11" s="177" t="s">
        <v>78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4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>
      <c r="B16" s="25" t="s">
        <v>4</v>
      </c>
      <c r="C16" s="177" t="s">
        <v>7</v>
      </c>
      <c r="D16" s="178"/>
      <c r="E16" s="177" t="s">
        <v>6</v>
      </c>
      <c r="F16" s="178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>
      <c r="B17" s="71" t="s">
        <v>115</v>
      </c>
      <c r="C17" s="168">
        <v>1.25</v>
      </c>
      <c r="D17" s="68">
        <v>234.5</v>
      </c>
      <c r="E17" s="168">
        <f aca="true" t="shared" si="1" ref="E17:F19">C17*$E$86</f>
        <v>1.4051250000000002</v>
      </c>
      <c r="F17" s="68">
        <f t="shared" si="1"/>
        <v>263.60145</v>
      </c>
      <c r="G17" s="46"/>
      <c r="H17" s="169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>
      <c r="B18" s="71" t="s">
        <v>116</v>
      </c>
      <c r="C18" s="168">
        <v>0.25</v>
      </c>
      <c r="D18" s="12">
        <v>228.5</v>
      </c>
      <c r="E18" s="168">
        <f>C18*$E$86</f>
        <v>0.281025</v>
      </c>
      <c r="F18" s="68">
        <f t="shared" si="1"/>
        <v>256.85685</v>
      </c>
      <c r="G18" s="26"/>
      <c r="H18" s="169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>
      <c r="B19" s="71" t="s">
        <v>117</v>
      </c>
      <c r="C19" s="168">
        <v>0.5</v>
      </c>
      <c r="D19" s="12">
        <v>233.5</v>
      </c>
      <c r="E19" s="168">
        <f>C19*$E$86</f>
        <v>0.56205</v>
      </c>
      <c r="F19" s="68">
        <f t="shared" si="1"/>
        <v>262.47735</v>
      </c>
      <c r="G19" s="46"/>
      <c r="H19" s="170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>
      <c r="B21" s="25" t="s">
        <v>8</v>
      </c>
      <c r="C21" s="177" t="s">
        <v>5</v>
      </c>
      <c r="D21" s="178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113</v>
      </c>
      <c r="C22" s="127">
        <v>0.0775</v>
      </c>
      <c r="D22" s="119">
        <v>6.5375</v>
      </c>
      <c r="E22" s="123">
        <f>C22*36.7437</f>
        <v>2.84763675</v>
      </c>
      <c r="F22" s="12">
        <f aca="true" t="shared" si="2" ref="E22:F24">D22*36.7437</f>
        <v>240.21193874999997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114</v>
      </c>
      <c r="C23" s="127">
        <v>0.07</v>
      </c>
      <c r="D23" s="6">
        <v>6.7375</v>
      </c>
      <c r="E23" s="123">
        <f t="shared" si="2"/>
        <v>2.572059</v>
      </c>
      <c r="F23" s="12">
        <f>D23*36.7437</f>
        <v>247.56067874999997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27">
        <v>0.0775</v>
      </c>
      <c r="D24" s="6">
        <v>6.89</v>
      </c>
      <c r="E24" s="123">
        <f t="shared" si="2"/>
        <v>2.84763675</v>
      </c>
      <c r="F24" s="12">
        <f t="shared" si="2"/>
        <v>253.16409299999998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7" t="s">
        <v>9</v>
      </c>
      <c r="D26" s="187"/>
      <c r="E26" s="177" t="s">
        <v>10</v>
      </c>
      <c r="F26" s="17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118</v>
      </c>
      <c r="C27" s="168">
        <v>0.5</v>
      </c>
      <c r="D27" s="68">
        <v>232.25</v>
      </c>
      <c r="E27" s="168">
        <f aca="true" t="shared" si="3" ref="E27:F29">C27*$E$86</f>
        <v>0.56205</v>
      </c>
      <c r="F27" s="68">
        <f t="shared" si="3"/>
        <v>261.072225</v>
      </c>
      <c r="G27" s="46"/>
      <c r="H27" s="169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0.25</v>
      </c>
      <c r="D28" s="68">
        <v>238.25</v>
      </c>
      <c r="E28" s="123">
        <f t="shared" si="3"/>
        <v>0.281025</v>
      </c>
      <c r="F28" s="68">
        <f t="shared" si="3"/>
        <v>267.81682500000005</v>
      </c>
      <c r="G28" s="46"/>
      <c r="H28" s="169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120</v>
      </c>
      <c r="C29" s="123">
        <v>0.75</v>
      </c>
      <c r="D29" s="68">
        <v>243</v>
      </c>
      <c r="E29" s="123">
        <f t="shared" si="3"/>
        <v>0.843075</v>
      </c>
      <c r="F29" s="68">
        <f t="shared" si="3"/>
        <v>273.15630000000004</v>
      </c>
      <c r="G29" s="46"/>
      <c r="H29" s="169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>
      <c r="B31" s="25" t="s">
        <v>11</v>
      </c>
      <c r="C31" s="187" t="s">
        <v>12</v>
      </c>
      <c r="D31" s="187"/>
      <c r="E31" s="187" t="s">
        <v>10</v>
      </c>
      <c r="F31" s="18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>
      <c r="B32" s="71" t="s">
        <v>115</v>
      </c>
      <c r="C32" s="168">
        <v>4</v>
      </c>
      <c r="D32" s="12">
        <v>469.5</v>
      </c>
      <c r="E32" s="168">
        <f aca="true" t="shared" si="4" ref="E32:F34">C32*$E$86</f>
        <v>4.4964</v>
      </c>
      <c r="F32" s="68">
        <f t="shared" si="4"/>
        <v>527.76495</v>
      </c>
      <c r="G32" s="46"/>
      <c r="H32" s="169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>
      <c r="B33" s="71" t="s">
        <v>116</v>
      </c>
      <c r="C33" s="168">
        <v>4.5</v>
      </c>
      <c r="D33" s="12">
        <v>475.75</v>
      </c>
      <c r="E33" s="168">
        <f t="shared" si="4"/>
        <v>5.058450000000001</v>
      </c>
      <c r="F33" s="68">
        <f t="shared" si="4"/>
        <v>534.7905750000001</v>
      </c>
      <c r="G33" s="46"/>
      <c r="H33" s="171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>
      <c r="B34" s="71" t="s">
        <v>121</v>
      </c>
      <c r="C34" s="168">
        <v>5.75</v>
      </c>
      <c r="D34" s="12">
        <v>481.5</v>
      </c>
      <c r="E34" s="168">
        <f t="shared" si="4"/>
        <v>6.4635750000000005</v>
      </c>
      <c r="F34" s="68">
        <f t="shared" si="4"/>
        <v>541.2541500000001</v>
      </c>
      <c r="G34" s="46"/>
      <c r="H34" s="169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>
      <c r="B35" s="47"/>
      <c r="C35" s="65"/>
      <c r="E35" s="132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113</v>
      </c>
      <c r="C37" s="201">
        <v>0.02</v>
      </c>
      <c r="D37" s="119">
        <v>4.065</v>
      </c>
      <c r="E37" s="202">
        <f aca="true" t="shared" si="5" ref="E37:F39">C37*58.0164</f>
        <v>1.160328</v>
      </c>
      <c r="F37" s="68">
        <f t="shared" si="5"/>
        <v>235.836666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114</v>
      </c>
      <c r="C38" s="201">
        <v>0.02</v>
      </c>
      <c r="D38" s="119">
        <v>4.2125</v>
      </c>
      <c r="E38" s="202">
        <f t="shared" si="5"/>
        <v>1.160328</v>
      </c>
      <c r="F38" s="68">
        <f t="shared" si="5"/>
        <v>244.39408500000002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>
      <c r="B39" s="23" t="s">
        <v>128</v>
      </c>
      <c r="C39" s="201">
        <v>0.025</v>
      </c>
      <c r="D39" s="119">
        <v>4.3325</v>
      </c>
      <c r="E39" s="202">
        <f t="shared" si="5"/>
        <v>1.45041</v>
      </c>
      <c r="F39" s="68">
        <f t="shared" si="5"/>
        <v>251.35605299999997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122</v>
      </c>
      <c r="C42" s="173">
        <v>0.0375</v>
      </c>
      <c r="D42" s="119">
        <v>14.84</v>
      </c>
      <c r="E42" s="174">
        <f>C42*36.7437</f>
        <v>1.3778887499999999</v>
      </c>
      <c r="F42" s="68">
        <f aca="true" t="shared" si="6" ref="E42:F44">D42*36.7437</f>
        <v>545.2765079999999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113</v>
      </c>
      <c r="C43" s="173">
        <v>0.075</v>
      </c>
      <c r="D43" s="119">
        <v>14.0725</v>
      </c>
      <c r="E43" s="174">
        <f t="shared" si="6"/>
        <v>2.7557774999999998</v>
      </c>
      <c r="F43" s="68">
        <f t="shared" si="6"/>
        <v>517.0757182499999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123</v>
      </c>
      <c r="C44" s="173">
        <v>0.0725</v>
      </c>
      <c r="D44" s="119">
        <v>13.78</v>
      </c>
      <c r="E44" s="174">
        <f t="shared" si="6"/>
        <v>2.6639182499999996</v>
      </c>
      <c r="F44" s="68">
        <f t="shared" si="6"/>
        <v>506.32818599999996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1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7" t="s">
        <v>73</v>
      </c>
      <c r="D46" s="178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122</v>
      </c>
      <c r="C52" s="175">
        <v>10.6</v>
      </c>
      <c r="D52" s="73">
        <v>434.4</v>
      </c>
      <c r="E52" s="168">
        <f aca="true" t="shared" si="7" ref="E52:F54">C52*1.1023</f>
        <v>11.68438</v>
      </c>
      <c r="F52" s="68">
        <f>D52*1.1023</f>
        <v>478.83912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113</v>
      </c>
      <c r="C53" s="175">
        <v>8.8</v>
      </c>
      <c r="D53" s="73">
        <v>422.2</v>
      </c>
      <c r="E53" s="168">
        <f t="shared" si="7"/>
        <v>9.70024</v>
      </c>
      <c r="F53" s="68">
        <f t="shared" si="7"/>
        <v>465.39106000000004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129</v>
      </c>
      <c r="C54" s="175">
        <v>8.6</v>
      </c>
      <c r="D54" s="73">
        <v>411.5</v>
      </c>
      <c r="E54" s="168">
        <f t="shared" si="7"/>
        <v>9.47978</v>
      </c>
      <c r="F54" s="68">
        <f t="shared" si="7"/>
        <v>453.59645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2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>
      <c r="B57" s="23" t="s">
        <v>122</v>
      </c>
      <c r="C57" s="123">
        <v>0.29</v>
      </c>
      <c r="D57" s="68">
        <v>64.76</v>
      </c>
      <c r="E57" s="110">
        <f>C57/454*1000</f>
        <v>0.6387665198237885</v>
      </c>
      <c r="F57" s="68">
        <f aca="true" t="shared" si="8" ref="E57:F59">D57/454*1000</f>
        <v>142.64317180616743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>
      <c r="B58" s="23" t="s">
        <v>113</v>
      </c>
      <c r="C58" s="123">
        <v>0.24</v>
      </c>
      <c r="D58" s="68">
        <v>62.57</v>
      </c>
      <c r="E58" s="110">
        <f t="shared" si="8"/>
        <v>0.5286343612334802</v>
      </c>
      <c r="F58" s="68">
        <f t="shared" si="8"/>
        <v>137.8193832599119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>
      <c r="B59" s="23" t="s">
        <v>129</v>
      </c>
      <c r="C59" s="123">
        <v>0.31</v>
      </c>
      <c r="D59" s="68">
        <v>61.02</v>
      </c>
      <c r="E59" s="110">
        <f t="shared" si="8"/>
        <v>0.6828193832599119</v>
      </c>
      <c r="F59" s="68">
        <f>D59/454*1000</f>
        <v>134.40528634361235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113</v>
      </c>
      <c r="C62" s="110">
        <v>0.12</v>
      </c>
      <c r="D62" s="72">
        <v>15.365</v>
      </c>
      <c r="E62" s="123">
        <f aca="true" t="shared" si="9" ref="E62:F64">C62*22.026</f>
        <v>2.6431199999999997</v>
      </c>
      <c r="F62" s="68">
        <f t="shared" si="9"/>
        <v>338.42949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123</v>
      </c>
      <c r="C63" s="110">
        <v>0.09</v>
      </c>
      <c r="D63" s="72">
        <v>15.44</v>
      </c>
      <c r="E63" s="123">
        <f t="shared" si="9"/>
        <v>1.98234</v>
      </c>
      <c r="F63" s="68">
        <f t="shared" si="9"/>
        <v>340.08144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130</v>
      </c>
      <c r="C64" s="110">
        <v>0.075</v>
      </c>
      <c r="D64" s="72">
        <v>15.6</v>
      </c>
      <c r="E64" s="123">
        <f t="shared" si="9"/>
        <v>1.65195</v>
      </c>
      <c r="F64" s="68">
        <f t="shared" si="9"/>
        <v>343.6056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109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>
      <c r="B69" s="23" t="s">
        <v>110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112</v>
      </c>
      <c r="C72" s="172">
        <v>0.00175</v>
      </c>
      <c r="D72" s="118">
        <v>1.15725</v>
      </c>
      <c r="E72" s="172">
        <f>C72/454*100</f>
        <v>0.00038546255506607935</v>
      </c>
      <c r="F72" s="74">
        <f>D72/454*1000</f>
        <v>2.549008810572687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122</v>
      </c>
      <c r="C73" s="176">
        <v>0.01</v>
      </c>
      <c r="D73" s="118">
        <v>1.15</v>
      </c>
      <c r="E73" s="176">
        <f>C73/454*100</f>
        <v>0.0022026431718061676</v>
      </c>
      <c r="F73" s="74">
        <f>D73/454*1000</f>
        <v>2.533039647577092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>
      <c r="B74" s="23" t="s">
        <v>113</v>
      </c>
      <c r="C74" s="176">
        <v>0.0035</v>
      </c>
      <c r="D74" s="118">
        <v>1.1325</v>
      </c>
      <c r="E74" s="176">
        <f>C74/454*100</f>
        <v>0.0007709251101321587</v>
      </c>
      <c r="F74" s="74">
        <f>D74/454*1000</f>
        <v>2.4944933920704844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>
      <c r="B76" s="25" t="s">
        <v>27</v>
      </c>
      <c r="C76" s="179" t="s">
        <v>25</v>
      </c>
      <c r="D76" s="180"/>
      <c r="E76" s="179" t="s">
        <v>28</v>
      </c>
      <c r="F76" s="18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>
      <c r="B77" s="23" t="s">
        <v>124</v>
      </c>
      <c r="C77" s="127">
        <v>0.0052</v>
      </c>
      <c r="D77" s="119">
        <v>0.238</v>
      </c>
      <c r="E77" s="123">
        <f aca="true" t="shared" si="10" ref="E77:F79">C77*2204.62262</f>
        <v>11.464037624</v>
      </c>
      <c r="F77" s="68">
        <f t="shared" si="10"/>
        <v>524.70018356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>
      <c r="B78" s="23" t="s">
        <v>125</v>
      </c>
      <c r="C78" s="127">
        <v>0.0051</v>
      </c>
      <c r="D78" s="119">
        <v>0.2395</v>
      </c>
      <c r="E78" s="123">
        <f t="shared" si="10"/>
        <v>11.243575362000001</v>
      </c>
      <c r="F78" s="68">
        <f t="shared" si="10"/>
        <v>528.00711749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>
      <c r="B79" s="23" t="s">
        <v>126</v>
      </c>
      <c r="C79" s="127">
        <v>0.0046</v>
      </c>
      <c r="D79" s="119">
        <v>0.2258</v>
      </c>
      <c r="E79" s="123">
        <f t="shared" si="10"/>
        <v>10.141264052</v>
      </c>
      <c r="F79" s="68">
        <f t="shared" si="10"/>
        <v>497.803787596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4"/>
      <c r="D84" s="165" t="s">
        <v>30</v>
      </c>
      <c r="E84" s="165" t="s">
        <v>31</v>
      </c>
      <c r="F84" s="165" t="s">
        <v>32</v>
      </c>
      <c r="G84" s="165" t="s">
        <v>33</v>
      </c>
      <c r="H84" s="165" t="s">
        <v>34</v>
      </c>
      <c r="I84" s="165" t="s">
        <v>35</v>
      </c>
      <c r="J84" s="165" t="s">
        <v>36</v>
      </c>
      <c r="K84" s="165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6"/>
      <c r="D85" s="163"/>
      <c r="E85" s="163"/>
      <c r="F85" s="163"/>
      <c r="G85" s="163"/>
      <c r="H85" s="163"/>
      <c r="I85" s="163"/>
      <c r="J85" s="163"/>
      <c r="K85" s="163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7" t="s">
        <v>30</v>
      </c>
      <c r="D86" s="163" t="s">
        <v>72</v>
      </c>
      <c r="E86" s="163">
        <v>1.1241</v>
      </c>
      <c r="F86" s="163">
        <v>0.0072</v>
      </c>
      <c r="G86" s="163">
        <v>1.3074</v>
      </c>
      <c r="H86" s="163">
        <v>1.1623</v>
      </c>
      <c r="I86" s="163">
        <v>0.7576</v>
      </c>
      <c r="J86" s="163">
        <v>0.6817</v>
      </c>
      <c r="K86" s="163">
        <v>0.128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6" t="s">
        <v>31</v>
      </c>
      <c r="D87" s="163">
        <v>0.8896</v>
      </c>
      <c r="E87" s="163" t="s">
        <v>72</v>
      </c>
      <c r="F87" s="163">
        <v>0.0064</v>
      </c>
      <c r="G87" s="163">
        <v>1.1631</v>
      </c>
      <c r="H87" s="163">
        <v>1.034</v>
      </c>
      <c r="I87" s="163">
        <v>0.674</v>
      </c>
      <c r="J87" s="163">
        <v>0.6065</v>
      </c>
      <c r="K87" s="163">
        <v>0.1138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7" t="s">
        <v>32</v>
      </c>
      <c r="D88" s="163">
        <v>138.8</v>
      </c>
      <c r="E88" s="163">
        <v>155.855</v>
      </c>
      <c r="F88" s="163" t="s">
        <v>72</v>
      </c>
      <c r="G88" s="163">
        <v>181.702</v>
      </c>
      <c r="H88" s="163">
        <v>161.036</v>
      </c>
      <c r="I88" s="163">
        <v>105.002</v>
      </c>
      <c r="J88" s="163">
        <v>94.912</v>
      </c>
      <c r="K88" s="163">
        <v>17.763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6" t="s">
        <v>33</v>
      </c>
      <c r="D89" s="163">
        <v>0.7639</v>
      </c>
      <c r="E89" s="163">
        <v>0.8577</v>
      </c>
      <c r="F89" s="163">
        <v>0.0055</v>
      </c>
      <c r="G89" s="163" t="s">
        <v>72</v>
      </c>
      <c r="H89" s="163">
        <v>0.8862</v>
      </c>
      <c r="I89" s="163">
        <v>0.5779</v>
      </c>
      <c r="J89" s="163">
        <v>0.5224</v>
      </c>
      <c r="K89" s="163">
        <v>0.0978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7" t="s">
        <v>34</v>
      </c>
      <c r="D90" s="163">
        <v>0.8619</v>
      </c>
      <c r="E90" s="163">
        <v>0.9678</v>
      </c>
      <c r="F90" s="163">
        <v>0.0062</v>
      </c>
      <c r="G90" s="163">
        <v>1.1284</v>
      </c>
      <c r="H90" s="163" t="s">
        <v>72</v>
      </c>
      <c r="I90" s="163">
        <v>0.6521</v>
      </c>
      <c r="J90" s="163">
        <v>0.5894</v>
      </c>
      <c r="K90" s="163">
        <v>0.1103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6" t="s">
        <v>35</v>
      </c>
      <c r="D91" s="163">
        <v>1.3219</v>
      </c>
      <c r="E91" s="163">
        <v>1.4843</v>
      </c>
      <c r="F91" s="163">
        <v>0.0095</v>
      </c>
      <c r="G91" s="163">
        <v>1.7305</v>
      </c>
      <c r="H91" s="163">
        <v>1.5336</v>
      </c>
      <c r="I91" s="163" t="s">
        <v>72</v>
      </c>
      <c r="J91" s="163">
        <v>0.9039</v>
      </c>
      <c r="K91" s="163">
        <v>0.1692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7" t="s">
        <v>36</v>
      </c>
      <c r="D92" s="163">
        <v>1.4624</v>
      </c>
      <c r="E92" s="163">
        <v>1.6421</v>
      </c>
      <c r="F92" s="163">
        <v>0.0105</v>
      </c>
      <c r="G92" s="163">
        <v>1.9144</v>
      </c>
      <c r="H92" s="163">
        <v>1.6967</v>
      </c>
      <c r="I92" s="163">
        <v>1.1063</v>
      </c>
      <c r="J92" s="163" t="s">
        <v>72</v>
      </c>
      <c r="K92" s="163">
        <v>0.1872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6" t="s">
        <v>37</v>
      </c>
      <c r="D93" s="163">
        <v>7.8137</v>
      </c>
      <c r="E93" s="163">
        <v>8.7738</v>
      </c>
      <c r="F93" s="163">
        <v>0.0563</v>
      </c>
      <c r="G93" s="163">
        <v>10.229</v>
      </c>
      <c r="H93" s="163">
        <v>9.0652</v>
      </c>
      <c r="I93" s="163">
        <v>5.911</v>
      </c>
      <c r="J93" s="163">
        <v>5.3431</v>
      </c>
      <c r="K93" s="163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0.006416220204677425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9" t="s">
        <v>55</v>
      </c>
      <c r="C115" s="189"/>
      <c r="D115" s="189"/>
      <c r="E115" s="189"/>
      <c r="F115" s="18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9" t="s">
        <v>56</v>
      </c>
      <c r="C116" s="189"/>
      <c r="D116" s="189"/>
      <c r="E116" s="189"/>
      <c r="F116" s="18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9" t="s">
        <v>57</v>
      </c>
      <c r="C117" s="189"/>
      <c r="D117" s="189"/>
      <c r="E117" s="189"/>
      <c r="F117" s="18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9" t="s">
        <v>58</v>
      </c>
      <c r="C118" s="189"/>
      <c r="D118" s="189"/>
      <c r="E118" s="189"/>
      <c r="F118" s="18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9" t="s">
        <v>59</v>
      </c>
      <c r="C119" s="189"/>
      <c r="D119" s="189"/>
      <c r="E119" s="189"/>
      <c r="F119" s="18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9" t="s">
        <v>60</v>
      </c>
      <c r="C120" s="189"/>
      <c r="D120" s="189"/>
      <c r="E120" s="189"/>
      <c r="F120" s="18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5"/>
      <c r="D123" s="196"/>
      <c r="E123" s="196"/>
      <c r="F123" s="186"/>
      <c r="G123" s="112"/>
      <c r="H123" s="112"/>
    </row>
    <row r="124" spans="2:8" ht="1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1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4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95"/>
      <c r="C127" s="183"/>
      <c r="D127" s="184"/>
      <c r="E127" s="183"/>
      <c r="F127" s="184"/>
      <c r="G127" s="112"/>
      <c r="H127" s="112"/>
    </row>
  </sheetData>
  <sheetProtection/>
  <mergeCells count="47">
    <mergeCell ref="E71:F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21:F21"/>
    <mergeCell ref="C11:D11"/>
    <mergeCell ref="E11:F11"/>
    <mergeCell ref="E26:F26"/>
    <mergeCell ref="B120:F120"/>
    <mergeCell ref="B118:F118"/>
    <mergeCell ref="B114:F114"/>
    <mergeCell ref="B115:F115"/>
    <mergeCell ref="B119:F119"/>
    <mergeCell ref="C71:D7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66:F66"/>
    <mergeCell ref="C66:D66"/>
    <mergeCell ref="E56:F56"/>
    <mergeCell ref="C51:D51"/>
    <mergeCell ref="E46:F46"/>
    <mergeCell ref="C46:D46"/>
    <mergeCell ref="E6:F6"/>
    <mergeCell ref="C6:D6"/>
    <mergeCell ref="C16:D16"/>
    <mergeCell ref="E16:F16"/>
    <mergeCell ref="E41:F41"/>
    <mergeCell ref="E36:F36"/>
    <mergeCell ref="C36:D36"/>
    <mergeCell ref="C21:D21"/>
    <mergeCell ref="E31:F31"/>
    <mergeCell ref="C26:D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50390625" style="24" customWidth="1"/>
    <col min="8" max="8" width="16.50390625" style="24" customWidth="1"/>
    <col min="9" max="9" width="14.125" style="1" customWidth="1"/>
    <col min="10" max="10" width="14.25390625" style="0" customWidth="1"/>
    <col min="11" max="11" width="14.5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50390625" style="0" bestFit="1" customWidth="1"/>
    <col min="17" max="17" width="9.25390625" style="0" customWidth="1"/>
    <col min="18" max="19" width="10.00390625" style="0" customWidth="1"/>
  </cols>
  <sheetData>
    <row r="1" spans="4:9" ht="12">
      <c r="D1" s="121"/>
      <c r="G1"/>
      <c r="H1"/>
      <c r="I1"/>
    </row>
    <row r="2" s="11" customFormat="1" ht="22.5">
      <c r="B2" s="28" t="s">
        <v>0</v>
      </c>
    </row>
    <row r="3" spans="7:9" ht="12">
      <c r="G3"/>
      <c r="H3"/>
      <c r="I3"/>
    </row>
    <row r="4" spans="2:6" s="1" customFormat="1" ht="15">
      <c r="B4" s="138"/>
      <c r="C4" s="198" t="s">
        <v>86</v>
      </c>
      <c r="D4" s="199"/>
      <c r="E4" s="199"/>
      <c r="F4" s="20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7" t="s">
        <v>5</v>
      </c>
      <c r="D6" s="178"/>
      <c r="E6" s="177" t="s">
        <v>6</v>
      </c>
      <c r="F6" s="178"/>
      <c r="G6"/>
      <c r="H6"/>
      <c r="I6"/>
    </row>
    <row r="7" spans="2:6" s="5" customFormat="1" ht="15">
      <c r="B7" s="23" t="s">
        <v>87</v>
      </c>
      <c r="C7" s="139">
        <v>0.044</v>
      </c>
      <c r="D7" s="13">
        <v>3.902</v>
      </c>
      <c r="E7" s="139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39">
        <v>0.034</v>
      </c>
      <c r="D8" s="13">
        <v>3.99</v>
      </c>
      <c r="E8" s="139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39">
        <v>0.024</v>
      </c>
      <c r="D9" s="13">
        <v>4.05</v>
      </c>
      <c r="E9" s="139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">
      <c r="B11" s="25" t="s">
        <v>4</v>
      </c>
      <c r="C11" s="177" t="s">
        <v>7</v>
      </c>
      <c r="D11" s="178"/>
      <c r="E11" s="177" t="s">
        <v>6</v>
      </c>
      <c r="F11" s="178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">
      <c r="B16" s="25" t="s">
        <v>4</v>
      </c>
      <c r="C16" s="187" t="s">
        <v>78</v>
      </c>
      <c r="D16" s="187"/>
      <c r="E16" s="177" t="s">
        <v>6</v>
      </c>
      <c r="F16" s="178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0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1">
        <v>120</v>
      </c>
      <c r="D18" s="84">
        <v>24770</v>
      </c>
      <c r="E18" s="142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1">
        <v>40</v>
      </c>
      <c r="D19" s="84">
        <v>24660</v>
      </c>
      <c r="E19" s="142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39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">
      <c r="B21" s="25" t="s">
        <v>8</v>
      </c>
      <c r="C21" s="177" t="s">
        <v>5</v>
      </c>
      <c r="D21" s="178"/>
      <c r="E21" s="187" t="s">
        <v>6</v>
      </c>
      <c r="F21" s="18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>
      <c r="B26" s="25" t="s">
        <v>8</v>
      </c>
      <c r="C26" s="187" t="s">
        <v>9</v>
      </c>
      <c r="D26" s="187"/>
      <c r="E26" s="177" t="s">
        <v>10</v>
      </c>
      <c r="F26" s="178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2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">
      <c r="B31" s="25" t="s">
        <v>11</v>
      </c>
      <c r="C31" s="187" t="s">
        <v>12</v>
      </c>
      <c r="D31" s="187"/>
      <c r="E31" s="187" t="s">
        <v>10</v>
      </c>
      <c r="F31" s="18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2">
        <v>0.72</v>
      </c>
      <c r="D32" s="12">
        <v>387.25</v>
      </c>
      <c r="E32" s="142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2">
        <v>0.26</v>
      </c>
      <c r="D33" s="12">
        <v>382.75</v>
      </c>
      <c r="E33" s="142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2">
        <v>0.2</v>
      </c>
      <c r="D34" s="12">
        <v>380.5</v>
      </c>
      <c r="E34" s="142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">
      <c r="B35" s="71"/>
      <c r="C35" s="65"/>
      <c r="E35" s="143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">
      <c r="B36" s="25" t="s">
        <v>13</v>
      </c>
      <c r="C36" s="179" t="s">
        <v>5</v>
      </c>
      <c r="D36" s="180"/>
      <c r="E36" s="179" t="s">
        <v>6</v>
      </c>
      <c r="F36" s="18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">
      <c r="B41" s="25" t="s">
        <v>14</v>
      </c>
      <c r="C41" s="179" t="s">
        <v>5</v>
      </c>
      <c r="D41" s="180"/>
      <c r="E41" s="179" t="s">
        <v>6</v>
      </c>
      <c r="F41" s="18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9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7" t="s">
        <v>73</v>
      </c>
      <c r="D46" s="187"/>
      <c r="E46" s="177" t="s">
        <v>6</v>
      </c>
      <c r="F46" s="178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4"/>
      <c r="S59" s="40"/>
      <c r="T59" s="40"/>
      <c r="U59" s="40"/>
    </row>
    <row r="60" spans="2:21" ht="15" thickBot="1">
      <c r="B60" s="23"/>
      <c r="C60" s="142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5.75" thickBot="1">
      <c r="B61" s="25" t="s">
        <v>20</v>
      </c>
      <c r="C61" s="179" t="s">
        <v>21</v>
      </c>
      <c r="D61" s="180"/>
      <c r="E61" s="179" t="s">
        <v>6</v>
      </c>
      <c r="F61" s="18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5"/>
      <c r="T61" s="145"/>
      <c r="U61" s="146"/>
    </row>
    <row r="62" spans="2:24" s="5" customFormat="1" ht="15">
      <c r="B62" s="23" t="s">
        <v>99</v>
      </c>
      <c r="C62" s="139">
        <v>0.055</v>
      </c>
      <c r="D62" s="72">
        <v>11.68</v>
      </c>
      <c r="E62" s="139">
        <f>C62*22.026</f>
        <v>1.21143</v>
      </c>
      <c r="F62" s="68">
        <f aca="true" t="shared" si="10" ref="E62:F64">D62*22.026</f>
        <v>257.26367999999997</v>
      </c>
      <c r="G62" s="40"/>
      <c r="H62" s="147"/>
      <c r="I62" s="147"/>
      <c r="J62" s="61"/>
      <c r="K62" s="40"/>
      <c r="L62" s="1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39">
        <v>0.075</v>
      </c>
      <c r="D63" s="72">
        <v>11.985</v>
      </c>
      <c r="E63" s="139">
        <f t="shared" si="10"/>
        <v>1.65195</v>
      </c>
      <c r="F63" s="68">
        <f t="shared" si="10"/>
        <v>263.98161</v>
      </c>
      <c r="G63" s="40"/>
      <c r="H63" s="148"/>
      <c r="I63" s="148"/>
      <c r="J63" s="148"/>
      <c r="K63" s="101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8"/>
      <c r="X63" s="40"/>
    </row>
    <row r="64" spans="2:24" ht="15">
      <c r="B64" s="23" t="s">
        <v>85</v>
      </c>
      <c r="C64" s="139">
        <v>0.1</v>
      </c>
      <c r="D64" s="72">
        <v>12.235</v>
      </c>
      <c r="E64" s="139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48"/>
      <c r="R64" s="148"/>
      <c r="S64" s="150"/>
      <c r="T64" s="150"/>
      <c r="U64" s="150"/>
      <c r="V64" s="149"/>
      <c r="W64" s="148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48"/>
      <c r="R65" s="148"/>
      <c r="S65" s="150"/>
      <c r="T65" s="150"/>
      <c r="U65" s="150"/>
      <c r="V65" s="149"/>
      <c r="W65" s="148"/>
      <c r="X65" s="40"/>
    </row>
    <row r="66" spans="2:25" ht="15.7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48"/>
      <c r="R66" s="148"/>
      <c r="S66" s="150"/>
      <c r="T66" s="150"/>
      <c r="U66" s="150"/>
      <c r="V66" s="149"/>
      <c r="W66" s="148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48"/>
      <c r="R67" s="148"/>
      <c r="S67" s="150"/>
      <c r="T67" s="150"/>
      <c r="U67" s="150"/>
      <c r="V67" s="149"/>
      <c r="W67" s="148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48"/>
      <c r="R68" s="148"/>
      <c r="S68" s="150"/>
      <c r="T68" s="150"/>
      <c r="U68" s="150"/>
      <c r="V68" s="151"/>
      <c r="W68" s="148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48"/>
      <c r="S69" s="150"/>
      <c r="T69" s="150"/>
      <c r="U69" s="150"/>
      <c r="V69" s="151"/>
      <c r="W69" s="148"/>
      <c r="X69" s="40"/>
      <c r="Y69" s="32"/>
    </row>
    <row r="70" spans="2:25" ht="15">
      <c r="B70" s="23"/>
      <c r="C70" s="139"/>
      <c r="D70" s="69"/>
      <c r="E70" s="139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48"/>
      <c r="R70" s="148"/>
      <c r="S70" s="152"/>
      <c r="T70" s="108"/>
      <c r="U70" s="150"/>
      <c r="V70" s="149"/>
      <c r="W70" s="153"/>
      <c r="X70" s="40"/>
      <c r="Y70" s="33"/>
    </row>
    <row r="71" spans="2:25" ht="15.7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48"/>
      <c r="R71" s="148"/>
      <c r="S71" s="148"/>
      <c r="T71" s="108"/>
      <c r="U71" s="150"/>
      <c r="V71" s="149"/>
      <c r="W71" s="148"/>
      <c r="X71" s="26"/>
      <c r="Y71" s="33"/>
    </row>
    <row r="72" spans="2:25" s="5" customFormat="1" ht="15">
      <c r="B72" s="23" t="s">
        <v>106</v>
      </c>
      <c r="C72" s="154">
        <v>0</v>
      </c>
      <c r="D72" s="118" t="s">
        <v>72</v>
      </c>
      <c r="E72" s="154">
        <f>C72/454*100</f>
        <v>0</v>
      </c>
      <c r="F72" s="74" t="s">
        <v>72</v>
      </c>
      <c r="G72" s="148"/>
      <c r="H72" s="148"/>
      <c r="I72" s="148"/>
      <c r="J72" s="148"/>
      <c r="K72" s="148"/>
      <c r="L72" s="148"/>
      <c r="M72" s="148"/>
      <c r="N72" s="148"/>
      <c r="O72" s="148"/>
      <c r="P72" s="101"/>
      <c r="Q72" s="148"/>
      <c r="R72" s="148"/>
      <c r="S72" s="148"/>
      <c r="T72" s="148"/>
      <c r="U72" s="150"/>
      <c r="V72" s="149"/>
      <c r="W72" s="149"/>
      <c r="X72" s="57"/>
      <c r="Y72" s="32"/>
    </row>
    <row r="73" spans="2:25" s="5" customFormat="1" ht="16.5" customHeight="1">
      <c r="B73" s="23" t="s">
        <v>99</v>
      </c>
      <c r="C73" s="155">
        <v>0.01</v>
      </c>
      <c r="D73" s="118">
        <v>1.1525</v>
      </c>
      <c r="E73" s="155">
        <f>C73/454*100</f>
        <v>0.0022026431718061676</v>
      </c>
      <c r="F73" s="74">
        <f>D73/454*1000</f>
        <v>2.538546255506608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01"/>
      <c r="R73" s="148"/>
      <c r="S73" s="148"/>
      <c r="T73" s="148"/>
      <c r="U73" s="150"/>
      <c r="V73" s="149"/>
      <c r="W73" s="149"/>
      <c r="X73" s="57"/>
      <c r="Y73" s="32"/>
    </row>
    <row r="74" spans="2:25" s="5" customFormat="1" ht="15">
      <c r="B74" s="23" t="s">
        <v>104</v>
      </c>
      <c r="C74" s="155">
        <v>0.008</v>
      </c>
      <c r="D74" s="118">
        <v>1.169</v>
      </c>
      <c r="E74" s="155">
        <f>C74/454*100</f>
        <v>0.0017621145374449338</v>
      </c>
      <c r="F74" s="74">
        <f>D74/454*1000</f>
        <v>2.5748898678414096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01"/>
      <c r="S74" s="148"/>
      <c r="T74" s="148"/>
      <c r="U74" s="150"/>
      <c r="V74" s="151"/>
      <c r="W74" s="148"/>
      <c r="X74" s="57"/>
      <c r="Y74" s="32"/>
    </row>
    <row r="75" spans="2:25" s="5" customFormat="1" ht="15.75" customHeight="1">
      <c r="B75" s="156"/>
      <c r="C75" s="110"/>
      <c r="D75" s="13"/>
      <c r="E75" s="155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7"/>
      <c r="V75" s="57"/>
      <c r="W75" s="40"/>
      <c r="X75" s="57"/>
      <c r="Y75" s="32"/>
    </row>
    <row r="76" spans="2:25" ht="15">
      <c r="B76" s="25" t="s">
        <v>27</v>
      </c>
      <c r="C76" s="197" t="s">
        <v>25</v>
      </c>
      <c r="D76" s="197"/>
      <c r="E76" s="179" t="s">
        <v>28</v>
      </c>
      <c r="F76" s="18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7"/>
      <c r="V76" s="57"/>
      <c r="W76" s="40"/>
      <c r="X76" s="57"/>
      <c r="Y76" s="33"/>
    </row>
    <row r="77" spans="2:24" s="5" customFormat="1" ht="1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7"/>
      <c r="U77" s="157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7"/>
      <c r="T78" s="55"/>
      <c r="U78" s="157"/>
      <c r="V78" s="57"/>
      <c r="W78" s="40"/>
      <c r="X78" s="26"/>
    </row>
    <row r="79" spans="2:24" s="5" customFormat="1" ht="1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7"/>
      <c r="T79" s="55"/>
      <c r="U79" s="157"/>
      <c r="V79" s="57"/>
      <c r="W79" s="40"/>
      <c r="X79" s="26"/>
    </row>
    <row r="80" spans="2:24" s="5" customFormat="1" ht="1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7"/>
      <c r="T80" s="157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7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4"/>
      <c r="K82" s="40"/>
      <c r="L82" s="40"/>
      <c r="M82" s="40"/>
      <c r="N82" s="40"/>
      <c r="O82" s="40"/>
      <c r="P82" s="40"/>
      <c r="Q82" s="40"/>
      <c r="R82" s="26"/>
      <c r="S82" s="157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58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59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.7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.7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.7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0"/>
      <c r="O98" s="161"/>
      <c r="P98" s="161"/>
      <c r="Q98" s="161"/>
      <c r="R98" s="161"/>
      <c r="S98" s="161"/>
      <c r="T98" s="161"/>
      <c r="U98" s="161"/>
      <c r="V98" s="161"/>
      <c r="W98" s="161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0"/>
      <c r="N99" s="95"/>
      <c r="O99" s="161"/>
      <c r="P99" s="161"/>
      <c r="Q99" s="161"/>
      <c r="R99" s="161"/>
      <c r="S99" s="161"/>
      <c r="T99" s="161"/>
      <c r="U99" s="82"/>
      <c r="V99" s="161"/>
      <c r="W99" s="161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0"/>
      <c r="M100" s="160"/>
      <c r="N100" s="160"/>
      <c r="O100" s="80"/>
      <c r="P100" s="161"/>
      <c r="Q100" s="161"/>
      <c r="R100" s="161"/>
      <c r="S100" s="161"/>
      <c r="T100" s="161"/>
      <c r="U100" s="161"/>
      <c r="V100" s="161"/>
      <c r="W100" s="161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0"/>
      <c r="M101" s="160"/>
      <c r="N101" s="160"/>
      <c r="O101" s="161"/>
      <c r="P101" s="80"/>
      <c r="Q101" s="161"/>
      <c r="R101" s="161"/>
      <c r="S101" s="161"/>
      <c r="T101" s="161"/>
      <c r="U101" s="161"/>
      <c r="V101" s="161"/>
      <c r="W101" s="161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0"/>
      <c r="M102" s="95"/>
      <c r="N102" s="160"/>
      <c r="O102" s="161"/>
      <c r="P102" s="161"/>
      <c r="Q102" s="161"/>
      <c r="R102" s="161"/>
      <c r="S102" s="161"/>
      <c r="T102" s="161"/>
      <c r="U102" s="161"/>
      <c r="V102" s="161"/>
      <c r="W102" s="161"/>
      <c r="X102" s="33"/>
    </row>
    <row r="103" spans="2:24" ht="15">
      <c r="B103" s="1" t="s">
        <v>45</v>
      </c>
      <c r="G103" s="112"/>
      <c r="H103" s="112"/>
      <c r="J103" s="33"/>
      <c r="K103" s="161"/>
      <c r="L103" s="161"/>
      <c r="M103" s="80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33"/>
    </row>
    <row r="104" spans="2:24" ht="15">
      <c r="B104" s="1" t="s">
        <v>46</v>
      </c>
      <c r="G104" s="112"/>
      <c r="H104" s="112"/>
      <c r="J104" s="33"/>
      <c r="K104" s="161"/>
      <c r="L104" s="161"/>
      <c r="M104" s="161"/>
      <c r="N104" s="80"/>
      <c r="O104" s="161"/>
      <c r="P104" s="161"/>
      <c r="Q104" s="161"/>
      <c r="R104" s="161"/>
      <c r="S104" s="161"/>
      <c r="T104" s="161"/>
      <c r="U104" s="161"/>
      <c r="V104" s="80"/>
      <c r="W104" s="161"/>
      <c r="X104" s="33"/>
    </row>
    <row r="105" spans="2:24" ht="15">
      <c r="B105" s="1" t="s">
        <v>47</v>
      </c>
      <c r="G105" s="112"/>
      <c r="H105" s="112"/>
      <c r="J105" s="33"/>
      <c r="K105" s="161"/>
      <c r="L105" s="161"/>
      <c r="M105" s="161"/>
      <c r="N105" s="161"/>
      <c r="O105" s="80"/>
      <c r="P105" s="161"/>
      <c r="Q105" s="161"/>
      <c r="R105" s="161"/>
      <c r="S105" s="161"/>
      <c r="T105" s="161"/>
      <c r="U105" s="161"/>
      <c r="V105" s="161"/>
      <c r="W105" s="80"/>
      <c r="X105" s="33"/>
    </row>
    <row r="106" spans="2:24" ht="15">
      <c r="B106" s="1" t="s">
        <v>48</v>
      </c>
      <c r="G106" s="112"/>
      <c r="H106" s="112"/>
      <c r="J106" s="33"/>
      <c r="K106" s="161"/>
      <c r="L106" s="161"/>
      <c r="M106" s="161"/>
      <c r="N106" s="161"/>
      <c r="O106" s="161"/>
      <c r="P106" s="80"/>
      <c r="Q106" s="161"/>
      <c r="R106" s="161"/>
      <c r="S106" s="161"/>
      <c r="T106" s="161"/>
      <c r="U106" s="161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1"/>
      <c r="L107" s="161"/>
      <c r="M107" s="161"/>
      <c r="N107" s="161"/>
      <c r="O107" s="161"/>
      <c r="P107" s="161"/>
      <c r="Q107" s="80"/>
      <c r="R107" s="161"/>
      <c r="S107" s="161"/>
      <c r="T107" s="161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1"/>
      <c r="L108" s="161"/>
      <c r="M108" s="161"/>
      <c r="N108" s="161"/>
      <c r="O108" s="161"/>
      <c r="P108" s="161"/>
      <c r="Q108" s="161"/>
      <c r="R108" s="80"/>
      <c r="S108" s="161"/>
      <c r="T108" s="161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1"/>
      <c r="L109" s="161"/>
      <c r="M109" s="161"/>
      <c r="N109" s="161"/>
      <c r="O109" s="161"/>
      <c r="P109" s="161"/>
      <c r="Q109" s="161"/>
      <c r="R109" s="161"/>
      <c r="S109" s="80"/>
      <c r="T109" s="161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1"/>
      <c r="M110" s="161"/>
      <c r="N110" s="161"/>
      <c r="O110" s="161"/>
      <c r="P110" s="161"/>
      <c r="Q110" s="161"/>
      <c r="R110" s="161"/>
      <c r="S110" s="161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1"/>
      <c r="M111" s="161"/>
      <c r="N111" s="161"/>
      <c r="O111" s="80"/>
      <c r="P111" s="161"/>
      <c r="Q111" s="161"/>
      <c r="R111" s="161"/>
      <c r="S111" s="161"/>
      <c r="T111" s="161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1"/>
      <c r="M112" s="161"/>
      <c r="N112" s="161"/>
      <c r="O112" s="161"/>
      <c r="P112" s="80"/>
      <c r="Q112" s="161"/>
      <c r="R112" s="161"/>
      <c r="S112" s="161"/>
      <c r="T112" s="161"/>
      <c r="U112" s="33"/>
      <c r="V112" s="33"/>
    </row>
    <row r="113" spans="7:22" ht="15">
      <c r="G113" s="112"/>
      <c r="H113" s="112"/>
      <c r="J113" s="33"/>
      <c r="K113" s="33"/>
      <c r="L113" s="161"/>
      <c r="M113" s="161"/>
      <c r="N113" s="161"/>
      <c r="O113" s="161"/>
      <c r="P113" s="161"/>
      <c r="Q113" s="80"/>
      <c r="R113" s="161"/>
      <c r="S113" s="161"/>
      <c r="T113" s="161"/>
      <c r="U113" s="33"/>
      <c r="V113" s="33"/>
    </row>
    <row r="114" spans="2:22" ht="15" customHeight="1">
      <c r="B114" s="190" t="s">
        <v>54</v>
      </c>
      <c r="C114" s="190"/>
      <c r="D114" s="190"/>
      <c r="E114" s="190"/>
      <c r="F114" s="190"/>
      <c r="G114" s="112"/>
      <c r="H114" s="112"/>
      <c r="J114" s="33"/>
      <c r="K114" s="33"/>
      <c r="L114" s="33"/>
      <c r="M114" s="161"/>
      <c r="N114" s="161"/>
      <c r="O114" s="161"/>
      <c r="P114" s="161"/>
      <c r="Q114" s="161"/>
      <c r="R114" s="80"/>
      <c r="S114" s="161"/>
      <c r="T114" s="161"/>
      <c r="U114" s="33"/>
      <c r="V114" s="33"/>
    </row>
    <row r="115" spans="2:22" ht="15">
      <c r="B115" s="189" t="s">
        <v>55</v>
      </c>
      <c r="C115" s="189"/>
      <c r="D115" s="189"/>
      <c r="E115" s="189"/>
      <c r="F115" s="189"/>
      <c r="G115" s="112"/>
      <c r="H115" s="112"/>
      <c r="J115" s="33"/>
      <c r="K115" s="33"/>
      <c r="L115" s="33"/>
      <c r="M115" s="161"/>
      <c r="N115" s="161"/>
      <c r="O115" s="161"/>
      <c r="P115" s="161"/>
      <c r="Q115" s="161"/>
      <c r="R115" s="161"/>
      <c r="S115" s="80"/>
      <c r="T115" s="161"/>
      <c r="U115" s="33"/>
      <c r="V115" s="33"/>
    </row>
    <row r="116" spans="2:22" ht="78" customHeight="1">
      <c r="B116" s="189" t="s">
        <v>56</v>
      </c>
      <c r="C116" s="189"/>
      <c r="D116" s="189"/>
      <c r="E116" s="189"/>
      <c r="F116" s="189"/>
      <c r="G116" s="112"/>
      <c r="H116" s="112"/>
      <c r="J116" s="33"/>
      <c r="K116" s="33"/>
      <c r="L116" s="33"/>
      <c r="M116" s="161"/>
      <c r="N116" s="161"/>
      <c r="O116" s="161"/>
      <c r="P116" s="161"/>
      <c r="Q116" s="161"/>
      <c r="R116" s="161"/>
      <c r="S116" s="161"/>
      <c r="T116" s="80"/>
      <c r="U116" s="33"/>
      <c r="V116" s="33"/>
    </row>
    <row r="117" spans="2:21" ht="15">
      <c r="B117" s="189" t="s">
        <v>57</v>
      </c>
      <c r="C117" s="189"/>
      <c r="D117" s="189"/>
      <c r="E117" s="189"/>
      <c r="F117" s="18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9" t="s">
        <v>58</v>
      </c>
      <c r="C118" s="189"/>
      <c r="D118" s="189"/>
      <c r="E118" s="189"/>
      <c r="F118" s="18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9" t="s">
        <v>59</v>
      </c>
      <c r="C119" s="189"/>
      <c r="D119" s="189"/>
      <c r="E119" s="189"/>
      <c r="F119" s="18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9" t="s">
        <v>60</v>
      </c>
      <c r="C120" s="189"/>
      <c r="D120" s="189"/>
      <c r="E120" s="189"/>
      <c r="F120" s="18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8" t="s">
        <v>61</v>
      </c>
      <c r="C121" s="188"/>
      <c r="D121" s="188"/>
      <c r="E121" s="188"/>
      <c r="F121" s="188"/>
      <c r="G121" s="112"/>
      <c r="H121" s="112"/>
    </row>
    <row r="122" spans="7:8" ht="15">
      <c r="G122" s="112"/>
      <c r="H122" s="112"/>
    </row>
    <row r="123" spans="2:8" ht="15">
      <c r="B123" s="31" t="s">
        <v>62</v>
      </c>
      <c r="C123" s="185"/>
      <c r="D123" s="196"/>
      <c r="E123" s="196"/>
      <c r="F123" s="186"/>
      <c r="G123" s="112"/>
      <c r="H123" s="112"/>
    </row>
    <row r="124" spans="2:8" ht="30.75" customHeight="1">
      <c r="B124" s="31" t="s">
        <v>63</v>
      </c>
      <c r="C124" s="185" t="s">
        <v>64</v>
      </c>
      <c r="D124" s="186"/>
      <c r="E124" s="185" t="s">
        <v>65</v>
      </c>
      <c r="F124" s="186"/>
      <c r="G124" s="112"/>
      <c r="H124" s="112"/>
    </row>
    <row r="125" spans="2:8" ht="30.75" customHeight="1">
      <c r="B125" s="31" t="s">
        <v>66</v>
      </c>
      <c r="C125" s="185" t="s">
        <v>67</v>
      </c>
      <c r="D125" s="186"/>
      <c r="E125" s="185" t="s">
        <v>68</v>
      </c>
      <c r="F125" s="186"/>
      <c r="G125" s="112"/>
      <c r="H125" s="112"/>
    </row>
    <row r="126" spans="2:8" ht="15" customHeight="1">
      <c r="B126" s="194" t="s">
        <v>69</v>
      </c>
      <c r="C126" s="181" t="s">
        <v>70</v>
      </c>
      <c r="D126" s="182"/>
      <c r="E126" s="181" t="s">
        <v>71</v>
      </c>
      <c r="F126" s="182"/>
      <c r="G126" s="112"/>
      <c r="H126" s="112"/>
    </row>
    <row r="127" spans="2:8" ht="15" customHeight="1">
      <c r="B127" s="195"/>
      <c r="C127" s="183"/>
      <c r="D127" s="184"/>
      <c r="E127" s="183"/>
      <c r="F127" s="184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megag</cp:lastModifiedBy>
  <dcterms:created xsi:type="dcterms:W3CDTF">2015-11-06T07:22:19Z</dcterms:created>
  <dcterms:modified xsi:type="dcterms:W3CDTF">2023-07-18T23:52:58Z</dcterms:modified>
  <cp:category/>
  <cp:version/>
  <cp:contentType/>
  <cp:contentStatus/>
</cp:coreProperties>
</file>