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<sst xmlns="http://schemas.openxmlformats.org/spreadsheetml/2006/main" count="160" uniqueCount="113">
  <si>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</si>
  <si>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</si>
  <si>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</si>
  <si>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</si>
  <si>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</si>
  <si>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</si>
  <si>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</si>
  <si>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</si>
  <si>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</si>
  <si>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</si>
  <si>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</si>
  <si>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</si>
  <si>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</si>
  <si>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</si>
  <si>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</si>
  <si>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</si>
  <si>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</si>
  <si>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</si>
  <si>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</si>
  <si>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</si>
  <si>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</si>
  <si>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</si>
  <si>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</si>
  <si>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</si>
  <si>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</si>
  <si>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</si>
  <si>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</si>
  <si>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</si>
  <si>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</si>
  <si>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</si>
  <si>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</si>
  <si>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</si>
  <si>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</si>
  <si>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</si>
  <si>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</si>
  <si>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</si>
  <si>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</si>
  <si>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</si>
  <si>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</si>
  <si>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</si>
  <si>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</si>
  <si>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</si>
  <si>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</si>
  <si>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</si>
  <si>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</si>
  <si>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</si>
  <si>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</si>
  <si>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</si>
  <si>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</si>
  <si>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</si>
  <si>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</si>
  <si>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</si>
  <si>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</si>
  <si>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</si>
  <si>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</si>
  <si>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</si>
  <si>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</si>
  <si>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</si>
  <si>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</si>
  <si>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</si>
  <si>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</si>
  <si>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</si>
  <si>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</si>
  <si>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</si>
  <si>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</si>
  <si>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</si>
  <si>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</si>
  <si>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</si>
  <si>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</si>
  <si>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</si>
  <si>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</si>
  <si>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</si>
  <si>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</si>
  <si>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</si>
  <si>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</si>
  <si>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</si>
  <si>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</si>
  <si>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</si>
  <si>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</si>
  <si>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</si>
  <si>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</si>
  <si>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</si>
  <si>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</si>
  <si>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</si>
  <si>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</si>
  <si>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</si>
  <si>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</si>
  <si>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</si>
  <si>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</si>
  <si>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</si>
  <si>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</si>
  <si>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</si>
  <si>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</si>
  <si>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</si>
  <si>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</si>
  <si>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</si>
  <si>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</si>
  <si>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</si>
  <si>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</si>
  <si>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Березень '16</t>
  </si>
  <si>
    <t>CME - Травень '16</t>
  </si>
  <si>
    <t>CME - Липень '16</t>
  </si>
  <si>
    <t xml:space="preserve"> CME- Березень '16</t>
  </si>
  <si>
    <t>CME - Березень' 16</t>
  </si>
  <si>
    <t>CME - Квітень '16</t>
  </si>
  <si>
    <t>CME -Травень '16</t>
  </si>
  <si>
    <t>CME -Липень '16</t>
  </si>
  <si>
    <t>CME -Березень '16</t>
  </si>
  <si>
    <t>CME - Лютий' 16</t>
  </si>
  <si>
    <t>CME - Group is comprised of four Designated Contract Markets (DCMs)</t>
  </si>
  <si>
    <t>17 лютого 2016 року</t>
  </si>
  <si>
    <t>TOCOM - Вересень'16 (¥/МT)</t>
  </si>
  <si>
    <t>TOCOM - Серпень'16 (¥/МT)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</si>
</sst>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56" t="s">
        <v>110</v>
      </c>
      <c r="D4" s="157"/>
      <c r="E4" s="157"/>
      <c r="F4" s="158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1" t="s">
        <v>5</v>
      </c>
      <c r="D6" s="142"/>
      <c r="E6" s="143" t="s">
        <v>6</v>
      </c>
      <c r="F6" s="143"/>
      <c r="G6" s="26"/>
      <c r="I6"/>
    </row>
    <row r="7" spans="2:8" s="6" customFormat="1" ht="15">
      <c r="B7" s="27" t="s">
        <v>99</v>
      </c>
      <c r="C7" s="128">
        <v>0.042</v>
      </c>
      <c r="D7" s="14">
        <v>3.67</v>
      </c>
      <c r="E7" s="128">
        <f aca="true" t="shared" si="0" ref="E7:F9">C7*39.3683</f>
        <v>1.6534686</v>
      </c>
      <c r="F7" s="13">
        <f t="shared" si="0"/>
        <v>144.481661</v>
      </c>
      <c r="G7" s="28"/>
      <c r="H7" s="28"/>
    </row>
    <row r="8" spans="2:8" s="6" customFormat="1" ht="15">
      <c r="B8" s="27" t="s">
        <v>100</v>
      </c>
      <c r="C8" s="159">
        <v>0.036</v>
      </c>
      <c r="D8" s="14">
        <v>3.666</v>
      </c>
      <c r="E8" s="159">
        <f t="shared" si="0"/>
        <v>1.4172587999999997</v>
      </c>
      <c r="F8" s="13">
        <f t="shared" si="0"/>
        <v>144.32418779999998</v>
      </c>
      <c r="G8" s="26"/>
      <c r="H8" s="26"/>
    </row>
    <row r="9" spans="2:17" s="6" customFormat="1" ht="15">
      <c r="B9" s="27" t="s">
        <v>101</v>
      </c>
      <c r="C9" s="159">
        <v>0.034</v>
      </c>
      <c r="D9" s="14">
        <v>3.756</v>
      </c>
      <c r="E9" s="159">
        <f t="shared" si="0"/>
        <v>1.3385222</v>
      </c>
      <c r="F9" s="13">
        <f t="shared" si="0"/>
        <v>147.86733479999998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3" t="s">
        <v>7</v>
      </c>
      <c r="D11" s="143"/>
      <c r="E11" s="141" t="s">
        <v>6</v>
      </c>
      <c r="F11" s="142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</v>
      </c>
      <c r="C12" s="47">
        <v>1.18</v>
      </c>
      <c r="D12" s="75">
        <v>147</v>
      </c>
      <c r="E12" s="47">
        <f>C12/D86</f>
        <v>1.3135923410887231</v>
      </c>
      <c r="F12" s="102">
        <f>D12/D86</f>
        <v>163.64243571190025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85</v>
      </c>
      <c r="C13" s="47">
        <v>1.43</v>
      </c>
      <c r="D13" s="75">
        <v>155.25</v>
      </c>
      <c r="E13" s="47">
        <f>C13/D86</f>
        <v>1.5918958031837915</v>
      </c>
      <c r="F13" s="102">
        <f>D13/D86</f>
        <v>172.82644996103753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90</v>
      </c>
      <c r="C14" s="47">
        <v>0.61</v>
      </c>
      <c r="D14" s="13">
        <v>162.75</v>
      </c>
      <c r="E14" s="47">
        <f>C14/D86</f>
        <v>0.679060447511967</v>
      </c>
      <c r="F14" s="102">
        <f>D14/D86</f>
        <v>181.17555382388957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3" t="s">
        <v>95</v>
      </c>
      <c r="D16" s="143"/>
      <c r="E16" s="141" t="s">
        <v>6</v>
      </c>
      <c r="F16" s="142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7" t="s">
        <v>92</v>
      </c>
      <c r="C17" s="47">
        <v>370</v>
      </c>
      <c r="D17" s="129">
        <v>20900</v>
      </c>
      <c r="E17" s="47">
        <f aca="true" t="shared" si="1" ref="E17:F19">C17/$D$87</f>
        <v>3.249890206411946</v>
      </c>
      <c r="F17" s="102">
        <f t="shared" si="1"/>
        <v>183.57487922705315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7" t="s">
        <v>93</v>
      </c>
      <c r="C18" s="47">
        <v>200</v>
      </c>
      <c r="D18" s="130">
        <v>20150</v>
      </c>
      <c r="E18" s="47">
        <f t="shared" si="1"/>
        <v>1.756697408871322</v>
      </c>
      <c r="F18" s="102">
        <f t="shared" si="1"/>
        <v>176.98726394378568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7" t="s">
        <v>111</v>
      </c>
      <c r="C19" s="138">
        <v>40</v>
      </c>
      <c r="D19" s="130">
        <v>20460</v>
      </c>
      <c r="E19" s="47">
        <f t="shared" si="1"/>
        <v>0.3513394817742644</v>
      </c>
      <c r="F19" s="102">
        <f t="shared" si="1"/>
        <v>179.71014492753625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9</v>
      </c>
      <c r="C21" s="141" t="s">
        <v>5</v>
      </c>
      <c r="D21" s="142"/>
      <c r="E21" s="143" t="s">
        <v>6</v>
      </c>
      <c r="F21" s="143"/>
      <c r="I21" s="134"/>
      <c r="J21" s="135"/>
      <c r="K21" s="135"/>
      <c r="L21" s="135"/>
      <c r="M21" s="135"/>
      <c r="N21" s="39"/>
      <c r="O21" s="135"/>
      <c r="P21" s="135"/>
      <c r="Q21" s="135"/>
    </row>
    <row r="22" spans="2:18" s="6" customFormat="1" ht="15.75">
      <c r="B22" s="27" t="s">
        <v>99</v>
      </c>
      <c r="C22" s="128">
        <v>0.042</v>
      </c>
      <c r="D22" s="14">
        <v>4.69</v>
      </c>
      <c r="E22" s="128">
        <f aca="true" t="shared" si="2" ref="E22:F24">C22*36.7437</f>
        <v>1.5432354</v>
      </c>
      <c r="F22" s="13">
        <f t="shared" si="2"/>
        <v>172.327953</v>
      </c>
      <c r="G22" s="36"/>
      <c r="H22" s="36"/>
      <c r="I22" s="39"/>
      <c r="J22" s="88"/>
      <c r="K22" s="135"/>
      <c r="L22" s="135"/>
      <c r="M22" s="135"/>
      <c r="N22" s="135"/>
      <c r="O22" s="135"/>
      <c r="P22" s="135"/>
      <c r="Q22" s="135"/>
      <c r="R22" s="135"/>
    </row>
    <row r="23" spans="2:18" s="6" customFormat="1" ht="15">
      <c r="B23" s="27" t="s">
        <v>100</v>
      </c>
      <c r="C23" s="128">
        <v>0.054</v>
      </c>
      <c r="D23" s="14">
        <v>4.742</v>
      </c>
      <c r="E23" s="128">
        <f t="shared" si="2"/>
        <v>1.9841597999999998</v>
      </c>
      <c r="F23" s="13">
        <f t="shared" si="2"/>
        <v>174.2386254</v>
      </c>
      <c r="G23" s="36"/>
      <c r="H23" s="36"/>
      <c r="I23" s="135"/>
      <c r="J23" s="135"/>
      <c r="K23" s="88"/>
      <c r="L23" s="135"/>
      <c r="M23" s="135"/>
      <c r="N23" s="135"/>
      <c r="O23" s="135"/>
      <c r="P23" s="135"/>
      <c r="Q23" s="135"/>
      <c r="R23" s="135"/>
    </row>
    <row r="24" spans="2:18" s="6" customFormat="1" ht="15">
      <c r="B24" s="27" t="s">
        <v>101</v>
      </c>
      <c r="C24" s="128">
        <v>0.062</v>
      </c>
      <c r="D24" s="14">
        <v>4.796</v>
      </c>
      <c r="E24" s="128">
        <f t="shared" si="2"/>
        <v>2.2781094</v>
      </c>
      <c r="F24" s="13">
        <f t="shared" si="2"/>
        <v>176.2227852</v>
      </c>
      <c r="G24" s="36"/>
      <c r="H24" s="36"/>
      <c r="I24" s="135"/>
      <c r="J24" s="135"/>
      <c r="K24" s="135"/>
      <c r="L24" s="88"/>
      <c r="M24" s="135"/>
      <c r="N24" s="135"/>
      <c r="O24" s="135"/>
      <c r="P24" s="135"/>
      <c r="Q24" s="135"/>
      <c r="R24" s="135"/>
    </row>
    <row r="25" spans="2:18" s="6" customFormat="1" ht="15">
      <c r="B25" s="27"/>
      <c r="C25" s="136"/>
      <c r="D25" s="7"/>
      <c r="E25" s="15"/>
      <c r="F25" s="96"/>
      <c r="G25" s="36"/>
      <c r="H25" s="36"/>
      <c r="I25" s="135"/>
      <c r="J25" s="135"/>
      <c r="K25" s="135"/>
      <c r="L25" s="135"/>
      <c r="M25" s="88"/>
      <c r="N25" s="135"/>
      <c r="O25" s="135"/>
      <c r="P25" s="135"/>
      <c r="Q25" s="135"/>
      <c r="R25" s="135"/>
    </row>
    <row r="26" spans="2:18" s="6" customFormat="1" ht="15.75">
      <c r="B26" s="29" t="s">
        <v>9</v>
      </c>
      <c r="C26" s="143" t="s">
        <v>10</v>
      </c>
      <c r="D26" s="143"/>
      <c r="E26" s="141" t="s">
        <v>11</v>
      </c>
      <c r="F26" s="142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86</v>
      </c>
      <c r="C27" s="160">
        <v>0.33</v>
      </c>
      <c r="D27" s="102">
        <v>152.75</v>
      </c>
      <c r="E27" s="160">
        <f>C27/D86</f>
        <v>0.3673605699654904</v>
      </c>
      <c r="F27" s="102">
        <f>D27/D86</f>
        <v>170.04341534008682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87</v>
      </c>
      <c r="C28" s="161">
        <v>0</v>
      </c>
      <c r="D28" s="75">
        <v>160.5</v>
      </c>
      <c r="E28" s="161">
        <f>C28/D86</f>
        <v>0</v>
      </c>
      <c r="F28" s="102">
        <f>D28/D86</f>
        <v>178.67082266503397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88</v>
      </c>
      <c r="C29" s="160">
        <v>0.15</v>
      </c>
      <c r="D29" s="13">
        <v>167.5</v>
      </c>
      <c r="E29" s="160">
        <f>C29/D86</f>
        <v>0.16698207725704106</v>
      </c>
      <c r="F29" s="102">
        <f>D29/D86</f>
        <v>186.46331960369588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13</v>
      </c>
      <c r="C31" s="143" t="s">
        <v>14</v>
      </c>
      <c r="D31" s="143"/>
      <c r="E31" s="143" t="s">
        <v>11</v>
      </c>
      <c r="F31" s="143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12</v>
      </c>
      <c r="C32" s="160">
        <v>0.07</v>
      </c>
      <c r="D32" s="75">
        <v>356.5</v>
      </c>
      <c r="E32" s="160">
        <f>C32/D86</f>
        <v>0.07792496938661918</v>
      </c>
      <c r="F32" s="102">
        <f>D32/D86</f>
        <v>396.86073694756766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15</v>
      </c>
      <c r="C33" s="140">
        <v>0.14</v>
      </c>
      <c r="D33" s="75">
        <v>348.5</v>
      </c>
      <c r="E33" s="140">
        <f>C33/$D$86</f>
        <v>0.15584993877323836</v>
      </c>
      <c r="F33" s="102">
        <f>D33/$D$86</f>
        <v>387.95502616052545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91</v>
      </c>
      <c r="C34" s="140">
        <v>0.28</v>
      </c>
      <c r="D34" s="99">
        <v>352</v>
      </c>
      <c r="E34" s="140">
        <f>C34/$D$86</f>
        <v>0.3116998775464767</v>
      </c>
      <c r="F34" s="102">
        <f>D34/$D$86</f>
        <v>391.8512746298564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16</v>
      </c>
      <c r="C36" s="152" t="s">
        <v>5</v>
      </c>
      <c r="D36" s="153"/>
      <c r="E36" s="152" t="s">
        <v>6</v>
      </c>
      <c r="F36" s="153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102</v>
      </c>
      <c r="C37" s="128">
        <v>0.012</v>
      </c>
      <c r="D37" s="107">
        <v>2.01</v>
      </c>
      <c r="E37" s="128">
        <f aca="true" t="shared" si="3" ref="E37:F39">C37*58.0164</f>
        <v>0.6961968</v>
      </c>
      <c r="F37" s="102">
        <f t="shared" si="3"/>
        <v>116.61296399999998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100</v>
      </c>
      <c r="C38" s="162">
        <v>0</v>
      </c>
      <c r="D38" s="107">
        <v>2.036</v>
      </c>
      <c r="E38" s="162">
        <f t="shared" si="3"/>
        <v>0</v>
      </c>
      <c r="F38" s="102">
        <f t="shared" si="3"/>
        <v>118.1213904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101</v>
      </c>
      <c r="C39" s="162">
        <v>0</v>
      </c>
      <c r="D39" s="107">
        <v>2.11</v>
      </c>
      <c r="E39" s="162">
        <f t="shared" si="3"/>
        <v>0</v>
      </c>
      <c r="F39" s="102">
        <f t="shared" si="3"/>
        <v>122.41460399999998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17</v>
      </c>
      <c r="C41" s="152" t="s">
        <v>5</v>
      </c>
      <c r="D41" s="153"/>
      <c r="E41" s="152" t="s">
        <v>6</v>
      </c>
      <c r="F41" s="153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99</v>
      </c>
      <c r="C42" s="128">
        <v>0.026</v>
      </c>
      <c r="D42" s="107">
        <v>8.82</v>
      </c>
      <c r="E42" s="128">
        <f aca="true" t="shared" si="4" ref="E42:F44">C42*36.7437</f>
        <v>0.9553361999999999</v>
      </c>
      <c r="F42" s="102">
        <f t="shared" si="4"/>
        <v>324.079434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100</v>
      </c>
      <c r="C43" s="128">
        <v>0.026</v>
      </c>
      <c r="D43" s="107">
        <v>8.844</v>
      </c>
      <c r="E43" s="128">
        <f t="shared" si="4"/>
        <v>0.9553361999999999</v>
      </c>
      <c r="F43" s="102">
        <f t="shared" si="4"/>
        <v>324.96128279999994</v>
      </c>
      <c r="G43" s="28"/>
      <c r="H43" s="26"/>
      <c r="K43" s="25"/>
      <c r="L43" s="25"/>
      <c r="M43" s="25"/>
    </row>
    <row r="44" spans="2:13" s="6" customFormat="1" ht="15">
      <c r="B44" s="27" t="s">
        <v>101</v>
      </c>
      <c r="C44" s="128">
        <v>0.022</v>
      </c>
      <c r="D44" s="107">
        <v>8.89</v>
      </c>
      <c r="E44" s="128">
        <f t="shared" si="4"/>
        <v>0.8083613999999999</v>
      </c>
      <c r="F44" s="102">
        <f t="shared" si="4"/>
        <v>326.651493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17</v>
      </c>
      <c r="C46" s="143" t="s">
        <v>94</v>
      </c>
      <c r="D46" s="143"/>
      <c r="E46" s="141" t="s">
        <v>6</v>
      </c>
      <c r="F46" s="142"/>
      <c r="G46" s="32"/>
      <c r="H46" s="32"/>
      <c r="I46" s="24"/>
      <c r="K46" s="25"/>
      <c r="L46" s="25"/>
      <c r="M46" s="25"/>
    </row>
    <row r="47" spans="2:13" s="6" customFormat="1" ht="15">
      <c r="B47" s="137" t="s">
        <v>96</v>
      </c>
      <c r="C47" s="163">
        <v>100</v>
      </c>
      <c r="D47" s="131">
        <v>47910</v>
      </c>
      <c r="E47" s="128">
        <f aca="true" t="shared" si="5" ref="E47:F49">C47/$D$87</f>
        <v>0.878348704435661</v>
      </c>
      <c r="F47" s="102">
        <f t="shared" si="5"/>
        <v>420.8168642951252</v>
      </c>
      <c r="G47" s="32"/>
      <c r="H47" s="32"/>
      <c r="I47" s="24"/>
      <c r="K47" s="25"/>
      <c r="L47" s="25"/>
      <c r="M47" s="25"/>
    </row>
    <row r="48" spans="2:13" s="6" customFormat="1" ht="15">
      <c r="B48" s="137" t="s">
        <v>97</v>
      </c>
      <c r="C48" s="163">
        <v>500</v>
      </c>
      <c r="D48" s="131">
        <v>45500</v>
      </c>
      <c r="E48" s="128">
        <f t="shared" si="5"/>
        <v>4.391743522178305</v>
      </c>
      <c r="F48" s="102">
        <f t="shared" si="5"/>
        <v>399.64866051822577</v>
      </c>
      <c r="G48" s="32"/>
      <c r="H48" s="32"/>
      <c r="I48" s="24"/>
      <c r="K48" s="25"/>
      <c r="L48" s="25"/>
      <c r="M48" s="25"/>
    </row>
    <row r="49" spans="2:13" s="6" customFormat="1" ht="15">
      <c r="B49" s="137" t="s">
        <v>112</v>
      </c>
      <c r="C49" s="132">
        <v>100</v>
      </c>
      <c r="D49" s="131">
        <v>45000</v>
      </c>
      <c r="E49" s="133">
        <f t="shared" si="5"/>
        <v>0.878348704435661</v>
      </c>
      <c r="F49" s="102">
        <f t="shared" si="5"/>
        <v>395.25691699604744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18</v>
      </c>
      <c r="C51" s="152" t="s">
        <v>19</v>
      </c>
      <c r="D51" s="153"/>
      <c r="E51" s="152" t="s">
        <v>6</v>
      </c>
      <c r="F51" s="153"/>
      <c r="G51" s="32"/>
      <c r="H51" s="32"/>
      <c r="I51" s="24"/>
      <c r="J51" s="6"/>
    </row>
    <row r="52" spans="2:13" s="24" customFormat="1" ht="15">
      <c r="B52" s="27" t="s">
        <v>99</v>
      </c>
      <c r="C52" s="133">
        <v>1.2</v>
      </c>
      <c r="D52" s="108">
        <v>263.8</v>
      </c>
      <c r="E52" s="133">
        <f aca="true" t="shared" si="6" ref="E52:F54">C52*1.1023</f>
        <v>1.32276</v>
      </c>
      <c r="F52" s="108">
        <f t="shared" si="6"/>
        <v>290.78674</v>
      </c>
      <c r="G52" s="28"/>
      <c r="H52" s="26"/>
      <c r="K52" s="6"/>
      <c r="L52" s="6"/>
      <c r="M52" s="6"/>
    </row>
    <row r="53" spans="2:19" s="24" customFormat="1" ht="15">
      <c r="B53" s="27" t="s">
        <v>100</v>
      </c>
      <c r="C53" s="133">
        <v>1.4</v>
      </c>
      <c r="D53" s="108">
        <v>265.7</v>
      </c>
      <c r="E53" s="133">
        <f t="shared" si="6"/>
        <v>1.54322</v>
      </c>
      <c r="F53" s="108">
        <f t="shared" si="6"/>
        <v>292.88111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101</v>
      </c>
      <c r="C54" s="133">
        <v>1.3</v>
      </c>
      <c r="D54" s="108">
        <v>268</v>
      </c>
      <c r="E54" s="133">
        <f t="shared" si="6"/>
        <v>1.4329900000000002</v>
      </c>
      <c r="F54" s="108">
        <f t="shared" si="6"/>
        <v>295.4164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20</v>
      </c>
      <c r="C56" s="152" t="s">
        <v>21</v>
      </c>
      <c r="D56" s="153"/>
      <c r="E56" s="152" t="s">
        <v>22</v>
      </c>
      <c r="F56" s="153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103</v>
      </c>
      <c r="C57" s="140">
        <v>0.38</v>
      </c>
      <c r="D57" s="102">
        <v>31.93</v>
      </c>
      <c r="E57" s="140">
        <f aca="true" t="shared" si="7" ref="E57:F59">C57/454*1000</f>
        <v>0.8370044052863436</v>
      </c>
      <c r="F57" s="102">
        <f t="shared" si="7"/>
        <v>70.33039647577093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100</v>
      </c>
      <c r="C58" s="140">
        <v>0.38</v>
      </c>
      <c r="D58" s="102">
        <v>32.15</v>
      </c>
      <c r="E58" s="140">
        <f t="shared" si="7"/>
        <v>0.8370044052863436</v>
      </c>
      <c r="F58" s="102">
        <f t="shared" si="7"/>
        <v>70.81497797356829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101</v>
      </c>
      <c r="C59" s="140">
        <v>0.37</v>
      </c>
      <c r="D59" s="102">
        <v>32.4</v>
      </c>
      <c r="E59" s="140">
        <f t="shared" si="7"/>
        <v>0.8149779735682819</v>
      </c>
      <c r="F59" s="102">
        <f t="shared" si="7"/>
        <v>71.36563876651981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23</v>
      </c>
      <c r="C61" s="152" t="s">
        <v>24</v>
      </c>
      <c r="D61" s="153"/>
      <c r="E61" s="152" t="s">
        <v>6</v>
      </c>
      <c r="F61" s="153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103</v>
      </c>
      <c r="C62" s="15">
        <v>0.2</v>
      </c>
      <c r="D62" s="107">
        <v>11.05</v>
      </c>
      <c r="E62" s="15">
        <f aca="true" t="shared" si="8" ref="E62:F64">C62*22.0462</f>
        <v>4.40924</v>
      </c>
      <c r="F62" s="102">
        <f t="shared" si="8"/>
        <v>243.61051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100</v>
      </c>
      <c r="C63" s="15">
        <v>0.205</v>
      </c>
      <c r="D63" s="107">
        <v>11.325</v>
      </c>
      <c r="E63" s="15">
        <f t="shared" si="8"/>
        <v>4.519470999999999</v>
      </c>
      <c r="F63" s="102">
        <f t="shared" si="8"/>
        <v>249.67321499999997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101</v>
      </c>
      <c r="C64" s="15">
        <v>0.2</v>
      </c>
      <c r="D64" s="107">
        <v>11.5</v>
      </c>
      <c r="E64" s="15">
        <f t="shared" si="8"/>
        <v>4.40924</v>
      </c>
      <c r="F64" s="102">
        <f t="shared" si="8"/>
        <v>253.5313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10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25</v>
      </c>
      <c r="C66" s="152" t="s">
        <v>26</v>
      </c>
      <c r="D66" s="153"/>
      <c r="E66" s="152" t="s">
        <v>27</v>
      </c>
      <c r="F66" s="153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103</v>
      </c>
      <c r="C67" s="15">
        <v>0.013</v>
      </c>
      <c r="D67" s="107">
        <v>1.395</v>
      </c>
      <c r="E67" s="15">
        <f aca="true" t="shared" si="9" ref="E67:F69">C67/3.785</f>
        <v>0.0034346103038309112</v>
      </c>
      <c r="F67" s="102">
        <f t="shared" si="9"/>
        <v>0.36856010568031705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104</v>
      </c>
      <c r="C68" s="15">
        <v>0.014</v>
      </c>
      <c r="D68" s="107">
        <v>1.405</v>
      </c>
      <c r="E68" s="15">
        <f t="shared" si="9"/>
        <v>0.003698811096433289</v>
      </c>
      <c r="F68" s="102">
        <f t="shared" si="9"/>
        <v>0.3712021136063408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100</v>
      </c>
      <c r="C69" s="15">
        <v>0.014</v>
      </c>
      <c r="D69" s="107">
        <v>1.411</v>
      </c>
      <c r="E69" s="15">
        <f t="shared" si="9"/>
        <v>0.003698811096433289</v>
      </c>
      <c r="F69" s="102">
        <f t="shared" si="9"/>
        <v>0.37278731836195506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28</v>
      </c>
      <c r="C71" s="152" t="s">
        <v>29</v>
      </c>
      <c r="D71" s="153"/>
      <c r="E71" s="152" t="s">
        <v>30</v>
      </c>
      <c r="F71" s="153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108</v>
      </c>
      <c r="C72" s="139">
        <v>0.00075</v>
      </c>
      <c r="D72" s="111">
        <v>0.77</v>
      </c>
      <c r="E72" s="139">
        <f>C72/454*100</f>
        <v>0.00016519823788546255</v>
      </c>
      <c r="F72" s="109">
        <f>D72/454*1000</f>
        <v>1.696035242290749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103</v>
      </c>
      <c r="C73" s="139">
        <v>0.0075</v>
      </c>
      <c r="D73" s="111">
        <v>0.795</v>
      </c>
      <c r="E73" s="139">
        <f>C73/454*100</f>
        <v>0.0016519823788546254</v>
      </c>
      <c r="F73" s="109">
        <f>D73/454*1000</f>
        <v>1.7511013215859033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104</v>
      </c>
      <c r="C74" s="139">
        <v>0.018</v>
      </c>
      <c r="D74" s="111">
        <v>0.8</v>
      </c>
      <c r="E74" s="139">
        <f>C74/454*100</f>
        <v>0.003964757709251101</v>
      </c>
      <c r="F74" s="109">
        <f>D74/454*1000</f>
        <v>1.762114537444934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31</v>
      </c>
      <c r="C76" s="154" t="s">
        <v>29</v>
      </c>
      <c r="D76" s="154"/>
      <c r="E76" s="152" t="s">
        <v>32</v>
      </c>
      <c r="F76" s="153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107</v>
      </c>
      <c r="C77" s="164">
        <v>0.0006</v>
      </c>
      <c r="D77" s="106">
        <v>0.1316</v>
      </c>
      <c r="E77" s="164">
        <f>C77/454*1000000</f>
        <v>1.3215859030837005</v>
      </c>
      <c r="F77" s="102">
        <f>D77/454*1000000</f>
        <v>289.8678414096916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105</v>
      </c>
      <c r="C78" s="164">
        <v>0.0005</v>
      </c>
      <c r="D78" s="106">
        <v>0.1316</v>
      </c>
      <c r="E78" s="164">
        <f>C78/454*1000000</f>
        <v>1.1013215859030836</v>
      </c>
      <c r="F78" s="102">
        <f>D78/454*1000000</f>
        <v>289.8678414096916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106</v>
      </c>
      <c r="C79" s="164">
        <v>0.0005</v>
      </c>
      <c r="D79" s="106" t="s">
        <v>89</v>
      </c>
      <c r="E79" s="164">
        <f>C79/454*1000000</f>
        <v>1.1013215859030836</v>
      </c>
      <c r="F79" s="102" t="s">
        <v>89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33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34</v>
      </c>
      <c r="E84" s="48" t="s">
        <v>35</v>
      </c>
      <c r="F84" s="48" t="s">
        <v>36</v>
      </c>
      <c r="G84" s="48" t="s">
        <v>37</v>
      </c>
      <c r="H84" s="48" t="s">
        <v>38</v>
      </c>
      <c r="I84" s="48" t="s">
        <v>39</v>
      </c>
      <c r="J84" s="48" t="s">
        <v>40</v>
      </c>
      <c r="K84" s="48" t="s">
        <v>41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42</v>
      </c>
      <c r="D85" s="90" t="s">
        <v>43</v>
      </c>
      <c r="E85" s="91">
        <v>1.1132</v>
      </c>
      <c r="F85" s="91">
        <v>0.0088</v>
      </c>
      <c r="G85" s="91">
        <v>1.4281</v>
      </c>
      <c r="H85" s="91">
        <v>1.0083</v>
      </c>
      <c r="I85" s="91">
        <v>0.7307</v>
      </c>
      <c r="J85" s="91">
        <v>0.7144</v>
      </c>
      <c r="K85" s="91">
        <v>0.1285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44</v>
      </c>
      <c r="D86" s="92">
        <v>0.8983</v>
      </c>
      <c r="E86" s="92" t="s">
        <v>89</v>
      </c>
      <c r="F86" s="92">
        <v>0.0079</v>
      </c>
      <c r="G86" s="92">
        <v>1.2829</v>
      </c>
      <c r="H86" s="92">
        <v>0.9057</v>
      </c>
      <c r="I86" s="92">
        <v>0.6564</v>
      </c>
      <c r="J86" s="92">
        <v>0.6418</v>
      </c>
      <c r="K86" s="126">
        <v>0.1155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45</v>
      </c>
      <c r="D87" s="125">
        <v>113.85</v>
      </c>
      <c r="E87" s="91">
        <v>126.7378</v>
      </c>
      <c r="F87" s="91" t="s">
        <v>89</v>
      </c>
      <c r="G87" s="91">
        <v>162.5892</v>
      </c>
      <c r="H87" s="91">
        <v>114.7913</v>
      </c>
      <c r="I87" s="91">
        <v>83.1872</v>
      </c>
      <c r="J87" s="91">
        <v>81.3344</v>
      </c>
      <c r="K87" s="91">
        <v>14.6324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46</v>
      </c>
      <c r="D88" s="92">
        <v>0.7002</v>
      </c>
      <c r="E88" s="92">
        <v>0.7795</v>
      </c>
      <c r="F88" s="126">
        <v>0.0062</v>
      </c>
      <c r="G88" s="92" t="s">
        <v>43</v>
      </c>
      <c r="H88" s="126">
        <v>0.706</v>
      </c>
      <c r="I88" s="92">
        <v>0.5116</v>
      </c>
      <c r="J88" s="92">
        <v>0.5002</v>
      </c>
      <c r="K88" s="92">
        <v>0.09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47</v>
      </c>
      <c r="D89" s="125">
        <v>0.9918</v>
      </c>
      <c r="E89" s="91">
        <v>1.1041</v>
      </c>
      <c r="F89" s="91">
        <v>0.0087</v>
      </c>
      <c r="G89" s="91">
        <v>1.4164</v>
      </c>
      <c r="H89" s="91" t="s">
        <v>43</v>
      </c>
      <c r="I89" s="125">
        <v>0.7247</v>
      </c>
      <c r="J89" s="125">
        <v>0.7085</v>
      </c>
      <c r="K89" s="125">
        <v>0.1275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48</v>
      </c>
      <c r="D90" s="92">
        <v>1.3686</v>
      </c>
      <c r="E90" s="92">
        <v>1.5235</v>
      </c>
      <c r="F90" s="92">
        <v>0.012</v>
      </c>
      <c r="G90" s="126">
        <v>1.9545</v>
      </c>
      <c r="H90" s="126">
        <v>1.3799</v>
      </c>
      <c r="I90" s="126" t="s">
        <v>89</v>
      </c>
      <c r="J90" s="92">
        <v>0.9777</v>
      </c>
      <c r="K90" s="92">
        <v>0.1759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49</v>
      </c>
      <c r="D91" s="125">
        <v>1.3998</v>
      </c>
      <c r="E91" s="91">
        <v>1.5582</v>
      </c>
      <c r="F91" s="91">
        <v>0.0123</v>
      </c>
      <c r="G91" s="125">
        <v>1.999</v>
      </c>
      <c r="H91" s="91">
        <v>1.4113</v>
      </c>
      <c r="I91" s="91">
        <v>1.0228</v>
      </c>
      <c r="J91" s="91" t="s">
        <v>89</v>
      </c>
      <c r="K91" s="125">
        <v>0.1799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50</v>
      </c>
      <c r="D92" s="126">
        <v>7.7807</v>
      </c>
      <c r="E92" s="92">
        <v>8.6615</v>
      </c>
      <c r="F92" s="126">
        <v>0.0683</v>
      </c>
      <c r="G92" s="92">
        <v>11.1116</v>
      </c>
      <c r="H92" s="92">
        <v>7.845</v>
      </c>
      <c r="I92" s="92">
        <v>5.6852</v>
      </c>
      <c r="J92" s="92">
        <v>5.5585</v>
      </c>
      <c r="K92" s="92" t="s">
        <v>43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51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109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52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98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53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54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55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56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57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58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59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60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61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62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63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64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65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66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5" t="s">
        <v>67</v>
      </c>
      <c r="C114" s="147"/>
      <c r="D114" s="147"/>
      <c r="E114" s="147"/>
      <c r="F114" s="147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46" t="s">
        <v>68</v>
      </c>
      <c r="C115" s="147"/>
      <c r="D115" s="147"/>
      <c r="E115" s="147"/>
      <c r="F115" s="147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46" t="s">
        <v>69</v>
      </c>
      <c r="C116" s="147"/>
      <c r="D116" s="147"/>
      <c r="E116" s="147"/>
      <c r="F116" s="147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46" t="s">
        <v>70</v>
      </c>
      <c r="C117" s="147"/>
      <c r="D117" s="147"/>
      <c r="E117" s="147"/>
      <c r="F117" s="147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46" t="s">
        <v>71</v>
      </c>
      <c r="C118" s="147"/>
      <c r="D118" s="147"/>
      <c r="E118" s="147"/>
      <c r="F118" s="147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46" t="s">
        <v>72</v>
      </c>
      <c r="C119" s="147"/>
      <c r="D119" s="147"/>
      <c r="E119" s="147"/>
      <c r="F119" s="147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46" t="s">
        <v>73</v>
      </c>
      <c r="C120" s="147"/>
      <c r="D120" s="147"/>
      <c r="E120" s="147"/>
      <c r="F120" s="147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48" t="s">
        <v>74</v>
      </c>
      <c r="C121" s="147"/>
      <c r="D121" s="147"/>
      <c r="E121" s="147"/>
      <c r="F121" s="147"/>
    </row>
    <row r="123" spans="2:6" ht="15.75">
      <c r="B123" s="50" t="s">
        <v>75</v>
      </c>
      <c r="C123" s="149"/>
      <c r="D123" s="150"/>
      <c r="E123" s="150"/>
      <c r="F123" s="151"/>
    </row>
    <row r="124" spans="2:6" ht="30.75" customHeight="1">
      <c r="B124" s="50" t="s">
        <v>76</v>
      </c>
      <c r="C124" s="145" t="s">
        <v>77</v>
      </c>
      <c r="D124" s="145"/>
      <c r="E124" s="145" t="s">
        <v>78</v>
      </c>
      <c r="F124" s="145"/>
    </row>
    <row r="125" spans="2:6" ht="30.75" customHeight="1">
      <c r="B125" s="50" t="s">
        <v>79</v>
      </c>
      <c r="C125" s="145" t="s">
        <v>80</v>
      </c>
      <c r="D125" s="145"/>
      <c r="E125" s="145" t="s">
        <v>81</v>
      </c>
      <c r="F125" s="145"/>
    </row>
    <row r="126" spans="2:6" ht="15" customHeight="1">
      <c r="B126" s="144" t="s">
        <v>82</v>
      </c>
      <c r="C126" s="145" t="s">
        <v>83</v>
      </c>
      <c r="D126" s="145"/>
      <c r="E126" s="145" t="s">
        <v>84</v>
      </c>
      <c r="F126" s="145"/>
    </row>
    <row r="127" spans="2:6" ht="15">
      <c r="B127" s="144"/>
      <c r="C127" s="145"/>
      <c r="D127" s="145"/>
      <c r="E127" s="145"/>
      <c r="F127" s="145"/>
    </row>
  </sheetData>
  <sheetProtection/>
  <mergeCells count="47"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56:D56"/>
    <mergeCell ref="E56:F56"/>
    <mergeCell ref="C61:D61"/>
    <mergeCell ref="E61:F61"/>
    <mergeCell ref="C41:D41"/>
    <mergeCell ref="E41:F41"/>
    <mergeCell ref="C51:D51"/>
    <mergeCell ref="E51:F51"/>
    <mergeCell ref="B117:F117"/>
    <mergeCell ref="B118:F118"/>
    <mergeCell ref="C71:D71"/>
    <mergeCell ref="E71:F71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2016-02-18T08:53:20Z</dcterms:modified>
  <cp:category/>
  <cp:version/>
  <cp:contentType/>
  <cp:contentStatus/>
</cp:coreProperties>
</file>