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<sst xmlns="http://schemas.openxmlformats.org/spreadsheetml/2006/main" count="172" uniqueCount="104">
  <si>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</si>
  <si>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</si>
  <si>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</si>
  <si>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</si>
  <si>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</si>
  <si>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</si>
  <si>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</si>
  <si>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</si>
  <si>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</si>
  <si>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</si>
  <si>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</si>
  <si>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</si>
  <si>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</si>
  <si>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</si>
  <si>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</si>
  <si>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</si>
  <si>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</si>
  <si>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</si>
  <si>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</si>
  <si>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</si>
  <si>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</si>
  <si>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</si>
  <si>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</si>
  <si>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</si>
  <si>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</si>
  <si>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</si>
  <si>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</si>
  <si>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</si>
  <si>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</si>
  <si>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</si>
  <si>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</si>
  <si>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</si>
  <si>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</si>
  <si>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</si>
  <si>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</si>
  <si>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</si>
  <si>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</si>
  <si>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</si>
  <si>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</si>
  <si>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</si>
  <si>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</si>
  <si>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</si>
  <si>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</si>
  <si>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</si>
  <si>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</si>
  <si>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</si>
  <si>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</si>
  <si>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</si>
  <si>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</si>
  <si>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</si>
  <si>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</si>
  <si>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</si>
  <si>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</si>
  <si>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</si>
  <si>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</si>
  <si>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</si>
  <si>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</si>
  <si>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</si>
  <si>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</si>
  <si>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</si>
  <si>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</si>
  <si>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</si>
  <si>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</si>
  <si>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</si>
  <si>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</si>
  <si>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</si>
  <si>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</si>
  <si>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</si>
  <si>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</si>
  <si>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</si>
  <si>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</si>
  <si>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</si>
  <si>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</si>
  <si>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</si>
  <si>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</si>
  <si>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</si>
  <si>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</si>
  <si>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</si>
  <si>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Грудень '17 (€/МT)</t>
  </si>
  <si>
    <t>CME -Березень '18</t>
  </si>
  <si>
    <t>Euronext - Лютий '18 (€/МT)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</si>
  <si>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</si>
  <si>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</si>
  <si>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</si>
  <si>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</si>
  <si>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</si>
  <si>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</si>
  <si>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</si>
  <si>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</si>
  <si>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</si>
  <si>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</si>
  <si>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</si>
  <si>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</si>
  <si>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</si>
  <si>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</si>
  <si>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Травень'18 (¥/МT)</t>
  </si>
  <si>
    <t>TOCOM - Квітень '17 (¥/МT)</t>
  </si>
  <si>
    <t>Euronext - Серпень '18 (€/МT)</t>
  </si>
  <si>
    <t>CME - Травень '19</t>
  </si>
  <si>
    <t>CME - Лютий'18</t>
  </si>
  <si>
    <t>CME - Січень'18</t>
  </si>
  <si>
    <t>CME - Лютий '18</t>
  </si>
  <si>
    <t>Euronext -Червень '18 (€/МT)</t>
  </si>
  <si>
    <t>14 грудня 2017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</si>
</sst>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5" fontId="35" fillId="35" borderId="0" xfId="0" applyNumberFormat="1" applyFont="1" applyFill="1" applyAlignment="1">
      <alignment horizontal="center" vertical="center" wrapText="1"/>
    </xf>
    <xf numFmtId="181" fontId="71" fillId="0" borderId="10" xfId="0" applyNumberFormat="1" applyFont="1" applyFill="1" applyBorder="1" applyAlignment="1">
      <alignment horizontal="center" vertical="top" wrapText="1"/>
    </xf>
    <xf numFmtId="182" fontId="72" fillId="0" borderId="10" xfId="0" applyNumberFormat="1" applyFont="1" applyFill="1" applyBorder="1" applyAlignment="1">
      <alignment horizontal="center" vertical="top" wrapText="1"/>
    </xf>
    <xf numFmtId="182" fontId="71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1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3" t="s">
        <v>103</v>
      </c>
      <c r="D4" s="164"/>
      <c r="E4" s="164"/>
      <c r="F4" s="16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7" t="s">
        <v>5</v>
      </c>
      <c r="D6" s="158"/>
      <c r="E6" s="160" t="s">
        <v>6</v>
      </c>
      <c r="F6" s="160"/>
      <c r="G6"/>
      <c r="H6"/>
      <c r="I6"/>
    </row>
    <row r="7" spans="2:6" s="6" customFormat="1" ht="15">
      <c r="B7" s="24" t="s">
        <v>81</v>
      </c>
      <c r="C7" s="119">
        <v>0.004</v>
      </c>
      <c r="D7" s="14">
        <v>3.372</v>
      </c>
      <c r="E7" s="119">
        <f aca="true" t="shared" si="0" ref="E7:F9">C7*39.3683</f>
        <v>0.1574732</v>
      </c>
      <c r="F7" s="13">
        <f t="shared" si="0"/>
        <v>132.7499076</v>
      </c>
    </row>
    <row r="8" spans="2:6" s="6" customFormat="1" ht="15">
      <c r="B8" s="24" t="s">
        <v>87</v>
      </c>
      <c r="C8" s="119">
        <v>0.004</v>
      </c>
      <c r="D8" s="14">
        <v>3.486</v>
      </c>
      <c r="E8" s="119">
        <f t="shared" si="0"/>
        <v>0.1574732</v>
      </c>
      <c r="F8" s="13">
        <f t="shared" si="0"/>
        <v>137.2378938</v>
      </c>
    </row>
    <row r="9" spans="2:17" s="6" customFormat="1" ht="15">
      <c r="B9" s="24" t="s">
        <v>93</v>
      </c>
      <c r="C9" s="119">
        <v>0.004</v>
      </c>
      <c r="D9" s="14">
        <v>3.57</v>
      </c>
      <c r="E9" s="119">
        <f t="shared" si="0"/>
        <v>0.1574732</v>
      </c>
      <c r="F9" s="13">
        <f>D9*39.3683</f>
        <v>140.544831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1"/>
      <c r="D10" s="7"/>
      <c r="E10" s="141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7" t="s">
        <v>7</v>
      </c>
      <c r="D11" s="158"/>
      <c r="E11" s="157" t="s">
        <v>6</v>
      </c>
      <c r="F11" s="158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82</v>
      </c>
      <c r="C12" s="120">
        <v>0.82</v>
      </c>
      <c r="D12" s="13">
        <v>151</v>
      </c>
      <c r="E12" s="120">
        <f aca="true" t="shared" si="1" ref="E12:F14">C12/$D$86</f>
        <v>0.9669811320754716</v>
      </c>
      <c r="F12" s="72">
        <f t="shared" si="1"/>
        <v>178.06603773584905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86</v>
      </c>
      <c r="C13" s="120">
        <v>0.32</v>
      </c>
      <c r="D13" s="13">
        <v>157.75</v>
      </c>
      <c r="E13" s="120">
        <f t="shared" si="1"/>
        <v>0.37735849056603776</v>
      </c>
      <c r="F13" s="72">
        <f t="shared" si="1"/>
        <v>186.0259433962264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102</v>
      </c>
      <c r="C14" s="120">
        <v>0.61</v>
      </c>
      <c r="D14" s="13">
        <v>164</v>
      </c>
      <c r="E14" s="120">
        <f t="shared" si="1"/>
        <v>0.7193396226415094</v>
      </c>
      <c r="F14" s="72">
        <f t="shared" si="1"/>
        <v>193.39622641509433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0"/>
      <c r="D15" s="53"/>
      <c r="E15" s="122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60" t="s">
        <v>75</v>
      </c>
      <c r="D16" s="160"/>
      <c r="E16" s="157" t="s">
        <v>6</v>
      </c>
      <c r="F16" s="158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83</v>
      </c>
      <c r="C17" s="144">
        <v>0</v>
      </c>
      <c r="D17" s="88" t="s">
        <v>73</v>
      </c>
      <c r="E17" s="144">
        <f aca="true" t="shared" si="2" ref="E17:F19">C17/$D$87</f>
        <v>0</v>
      </c>
      <c r="F17" s="72" t="s">
        <v>73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90</v>
      </c>
      <c r="C18" s="122">
        <v>40</v>
      </c>
      <c r="D18" s="88">
        <v>21160</v>
      </c>
      <c r="E18" s="122">
        <f t="shared" si="2"/>
        <v>0.35650623885918004</v>
      </c>
      <c r="F18" s="72">
        <f t="shared" si="2"/>
        <v>188.59180035650624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95</v>
      </c>
      <c r="C19" s="122">
        <v>10</v>
      </c>
      <c r="D19" s="88">
        <v>21450</v>
      </c>
      <c r="E19" s="122">
        <f t="shared" si="2"/>
        <v>0.08912655971479501</v>
      </c>
      <c r="F19" s="72">
        <f t="shared" si="2"/>
        <v>191.17647058823528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9"/>
      <c r="D20" s="7"/>
      <c r="E20" s="123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7" t="s">
        <v>5</v>
      </c>
      <c r="D21" s="158"/>
      <c r="E21" s="160" t="s">
        <v>6</v>
      </c>
      <c r="F21" s="160"/>
      <c r="G21" s="90"/>
      <c r="H21" s="90"/>
      <c r="I21" s="90"/>
      <c r="J21" s="90"/>
      <c r="K21" s="90"/>
      <c r="L21" s="90"/>
      <c r="M21" s="90"/>
      <c r="N21" s="27"/>
      <c r="O21" s="90"/>
      <c r="P21" s="90"/>
      <c r="Q21" s="90"/>
    </row>
    <row r="22" spans="2:18" s="6" customFormat="1" ht="15">
      <c r="B22" s="24" t="s">
        <v>81</v>
      </c>
      <c r="C22" s="123">
        <v>0.026</v>
      </c>
      <c r="D22" s="14" t="s">
        <v>73</v>
      </c>
      <c r="E22" s="123">
        <f aca="true" t="shared" si="3" ref="E22:F24">C22*36.7437</f>
        <v>0.9553361999999999</v>
      </c>
      <c r="F22" s="13" t="s">
        <v>73</v>
      </c>
      <c r="G22" s="90"/>
      <c r="H22" s="90"/>
      <c r="I22" s="90"/>
      <c r="J22" s="64"/>
      <c r="K22" s="90"/>
      <c r="L22" s="90"/>
      <c r="M22" s="90"/>
      <c r="N22" s="90"/>
      <c r="O22" s="90"/>
      <c r="P22" s="90"/>
      <c r="Q22" s="90"/>
      <c r="R22" s="90"/>
    </row>
    <row r="23" spans="2:18" s="6" customFormat="1" ht="15">
      <c r="B23" s="24" t="s">
        <v>87</v>
      </c>
      <c r="C23" s="123">
        <v>0.014</v>
      </c>
      <c r="D23" s="14">
        <v>4.184</v>
      </c>
      <c r="E23" s="123">
        <f t="shared" si="3"/>
        <v>0.5144118</v>
      </c>
      <c r="F23" s="13">
        <f t="shared" si="3"/>
        <v>153.7356408</v>
      </c>
      <c r="G23" s="64"/>
      <c r="H23" s="90"/>
      <c r="I23" s="90"/>
      <c r="J23" s="90"/>
      <c r="K23" s="64"/>
      <c r="L23" s="90"/>
      <c r="M23" s="90"/>
      <c r="N23" s="90"/>
      <c r="O23" s="90"/>
      <c r="P23" s="90"/>
      <c r="Q23" s="90"/>
      <c r="R23" s="90"/>
    </row>
    <row r="24" spans="2:18" s="6" customFormat="1" ht="15">
      <c r="B24" s="24" t="s">
        <v>93</v>
      </c>
      <c r="C24" s="123">
        <v>0.014</v>
      </c>
      <c r="D24" s="92">
        <v>4.312</v>
      </c>
      <c r="E24" s="123">
        <f t="shared" si="3"/>
        <v>0.5144118</v>
      </c>
      <c r="F24" s="13">
        <f t="shared" si="3"/>
        <v>158.4388344</v>
      </c>
      <c r="G24" s="90"/>
      <c r="H24" s="64"/>
      <c r="I24" s="64"/>
      <c r="J24" s="90"/>
      <c r="K24" s="90"/>
      <c r="L24" s="64"/>
      <c r="M24" s="90"/>
      <c r="N24" s="90"/>
      <c r="O24" s="90"/>
      <c r="P24" s="90"/>
      <c r="Q24" s="90"/>
      <c r="R24" s="90"/>
    </row>
    <row r="25" spans="2:18" s="6" customFormat="1" ht="15">
      <c r="B25" s="24"/>
      <c r="C25" s="91"/>
      <c r="D25" s="124"/>
      <c r="E25" s="123"/>
      <c r="F25" s="67"/>
      <c r="G25" s="90"/>
      <c r="H25" s="90"/>
      <c r="I25" s="90"/>
      <c r="J25" s="90"/>
      <c r="K25" s="90"/>
      <c r="L25" s="90"/>
      <c r="M25" s="64"/>
      <c r="N25" s="90"/>
      <c r="O25" s="90"/>
      <c r="P25" s="90"/>
      <c r="Q25" s="90"/>
      <c r="R25" s="90"/>
    </row>
    <row r="26" spans="2:18" s="6" customFormat="1" ht="15.75">
      <c r="B26" s="26" t="s">
        <v>8</v>
      </c>
      <c r="C26" s="160" t="s">
        <v>9</v>
      </c>
      <c r="D26" s="160"/>
      <c r="E26" s="157" t="s">
        <v>10</v>
      </c>
      <c r="F26" s="158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78</v>
      </c>
      <c r="C27" s="120">
        <v>0.31</v>
      </c>
      <c r="D27" s="72">
        <v>160</v>
      </c>
      <c r="E27" s="120">
        <f aca="true" t="shared" si="4" ref="E27:F29">C27/$D$86</f>
        <v>0.36556603773584906</v>
      </c>
      <c r="F27" s="72">
        <f t="shared" si="4"/>
        <v>188.67924528301887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86</v>
      </c>
      <c r="C28" s="120">
        <v>0.3</v>
      </c>
      <c r="D28" s="13">
        <v>163.75</v>
      </c>
      <c r="E28" s="120">
        <f t="shared" si="4"/>
        <v>0.35377358490566035</v>
      </c>
      <c r="F28" s="72">
        <f t="shared" si="4"/>
        <v>193.10141509433961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89</v>
      </c>
      <c r="C29" s="120">
        <v>0.3</v>
      </c>
      <c r="D29" s="13">
        <v>167.5</v>
      </c>
      <c r="E29" s="120">
        <f>C29/$D$86</f>
        <v>0.35377358490566035</v>
      </c>
      <c r="F29" s="72">
        <f t="shared" si="4"/>
        <v>197.52358490566039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2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60" t="s">
        <v>12</v>
      </c>
      <c r="D31" s="160"/>
      <c r="E31" s="160" t="s">
        <v>10</v>
      </c>
      <c r="F31" s="160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80</v>
      </c>
      <c r="C32" s="120">
        <v>0.28</v>
      </c>
      <c r="D32" s="13">
        <v>357.75</v>
      </c>
      <c r="E32" s="120">
        <f aca="true" t="shared" si="5" ref="E32:F34">C32/$D$86</f>
        <v>0.33018867924528306</v>
      </c>
      <c r="F32" s="72">
        <f t="shared" si="5"/>
        <v>421.875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89</v>
      </c>
      <c r="C33" s="122">
        <v>0.07</v>
      </c>
      <c r="D33" s="13">
        <v>362.75</v>
      </c>
      <c r="E33" s="122">
        <f t="shared" si="5"/>
        <v>0.08254716981132076</v>
      </c>
      <c r="F33" s="72">
        <f t="shared" si="5"/>
        <v>427.77122641509436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97</v>
      </c>
      <c r="C34" s="122">
        <v>0.35</v>
      </c>
      <c r="D34" s="67">
        <v>358</v>
      </c>
      <c r="E34" s="122">
        <f t="shared" si="5"/>
        <v>0.41273584905660377</v>
      </c>
      <c r="F34" s="72">
        <f t="shared" si="5"/>
        <v>422.1698113207547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6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5" t="s">
        <v>5</v>
      </c>
      <c r="D36" s="156"/>
      <c r="E36" s="155" t="s">
        <v>6</v>
      </c>
      <c r="F36" s="156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81</v>
      </c>
      <c r="C37" s="123">
        <v>0.046</v>
      </c>
      <c r="D37" s="76" t="s">
        <v>73</v>
      </c>
      <c r="E37" s="123">
        <f aca="true" t="shared" si="6" ref="E37:F39">C37*58.0164</f>
        <v>2.6687543999999996</v>
      </c>
      <c r="F37" s="72" t="s">
        <v>73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88</v>
      </c>
      <c r="C38" s="123">
        <v>0.026</v>
      </c>
      <c r="D38" s="76">
        <v>2.52</v>
      </c>
      <c r="E38" s="123">
        <f t="shared" si="6"/>
        <v>1.5084263999999998</v>
      </c>
      <c r="F38" s="72">
        <f t="shared" si="6"/>
        <v>146.201328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93</v>
      </c>
      <c r="C39" s="123">
        <v>0.036</v>
      </c>
      <c r="D39" s="76">
        <v>2.586</v>
      </c>
      <c r="E39" s="123">
        <f t="shared" si="6"/>
        <v>2.0885903999999997</v>
      </c>
      <c r="F39" s="72">
        <f t="shared" si="6"/>
        <v>150.0304104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9"/>
      <c r="D40" s="7"/>
      <c r="E40" s="119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5" t="s">
        <v>5</v>
      </c>
      <c r="D41" s="156"/>
      <c r="E41" s="155" t="s">
        <v>6</v>
      </c>
      <c r="F41" s="156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92</v>
      </c>
      <c r="C42" s="119">
        <v>0.114</v>
      </c>
      <c r="D42" s="76">
        <v>9.68</v>
      </c>
      <c r="E42" s="119">
        <f aca="true" t="shared" si="7" ref="E42:F44">C42*36.7437</f>
        <v>4.1887818</v>
      </c>
      <c r="F42" s="72">
        <f t="shared" si="7"/>
        <v>355.67901599999993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88</v>
      </c>
      <c r="C43" s="119">
        <v>0.116</v>
      </c>
      <c r="D43" s="76">
        <v>9.794</v>
      </c>
      <c r="E43" s="119">
        <f t="shared" si="7"/>
        <v>4.2622691999999995</v>
      </c>
      <c r="F43" s="72">
        <f t="shared" si="7"/>
        <v>359.8677978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9">
        <v>0.116</v>
      </c>
      <c r="D44" s="76">
        <v>9.896</v>
      </c>
      <c r="E44" s="119">
        <f t="shared" si="7"/>
        <v>4.2622691999999995</v>
      </c>
      <c r="F44" s="72">
        <f t="shared" si="7"/>
        <v>363.6156552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9"/>
      <c r="D45" s="76"/>
      <c r="E45" s="119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60" t="s">
        <v>74</v>
      </c>
      <c r="D46" s="160"/>
      <c r="E46" s="157" t="s">
        <v>6</v>
      </c>
      <c r="F46" s="158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5">
        <v>0</v>
      </c>
      <c r="D47" s="89">
        <v>46800</v>
      </c>
      <c r="E47" s="127">
        <f>C47/$D$87</f>
        <v>0</v>
      </c>
      <c r="F47" s="72">
        <f>D47/$D$87</f>
        <v>417.11229946524065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91</v>
      </c>
      <c r="C48" s="135">
        <v>0</v>
      </c>
      <c r="D48" s="89" t="s">
        <v>73</v>
      </c>
      <c r="E48" s="127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5">
        <v>0</v>
      </c>
      <c r="D49" s="89" t="s">
        <v>73</v>
      </c>
      <c r="E49" s="127">
        <f>C49/$D$87</f>
        <v>0</v>
      </c>
      <c r="F49" s="72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4"/>
      <c r="D50" s="5"/>
      <c r="E50" s="124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2" customFormat="1" ht="15">
      <c r="B52" s="24" t="s">
        <v>81</v>
      </c>
      <c r="C52" s="119">
        <v>3.9</v>
      </c>
      <c r="D52" s="77">
        <v>321.2</v>
      </c>
      <c r="E52" s="119">
        <f aca="true" t="shared" si="8" ref="E52:F54">C52*1.1023</f>
        <v>4.29897</v>
      </c>
      <c r="F52" s="77">
        <f t="shared" si="8"/>
        <v>354.05876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92</v>
      </c>
      <c r="C53" s="119">
        <v>5.2</v>
      </c>
      <c r="D53" s="77">
        <v>321.2</v>
      </c>
      <c r="E53" s="119">
        <f t="shared" si="8"/>
        <v>5.731960000000001</v>
      </c>
      <c r="F53" s="77">
        <f t="shared" si="8"/>
        <v>354.05876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87</v>
      </c>
      <c r="C54" s="119">
        <v>5.3</v>
      </c>
      <c r="D54" s="107">
        <v>325.3</v>
      </c>
      <c r="E54" s="119">
        <f>C54*1.1023</f>
        <v>5.84219</v>
      </c>
      <c r="F54" s="77">
        <f t="shared" si="8"/>
        <v>358.57819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6"/>
      <c r="D55" s="67"/>
      <c r="E55" s="120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5" t="s">
        <v>18</v>
      </c>
      <c r="D56" s="156"/>
      <c r="E56" s="155" t="s">
        <v>19</v>
      </c>
      <c r="F56" s="156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81</v>
      </c>
      <c r="C57" s="120">
        <v>0.09</v>
      </c>
      <c r="D57" s="72">
        <v>32.95</v>
      </c>
      <c r="E57" s="120">
        <f aca="true" t="shared" si="9" ref="E57:F59">C57/454*1000</f>
        <v>0.19823788546255505</v>
      </c>
      <c r="F57" s="72">
        <f t="shared" si="9"/>
        <v>72.57709251101323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92</v>
      </c>
      <c r="C58" s="120">
        <v>0.03</v>
      </c>
      <c r="D58" s="72">
        <v>33.16</v>
      </c>
      <c r="E58" s="120">
        <f t="shared" si="9"/>
        <v>0.06607929515418502</v>
      </c>
      <c r="F58" s="72">
        <f t="shared" si="9"/>
        <v>73.0396475770925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87</v>
      </c>
      <c r="C59" s="120">
        <v>0.03</v>
      </c>
      <c r="D59" s="72">
        <v>33.39</v>
      </c>
      <c r="E59" s="120">
        <f t="shared" si="9"/>
        <v>0.06607929515418502</v>
      </c>
      <c r="F59" s="72">
        <f t="shared" si="9"/>
        <v>73.54625550660792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2"/>
      <c r="D60" s="70"/>
      <c r="E60" s="122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5" t="s">
        <v>21</v>
      </c>
      <c r="D61" s="156"/>
      <c r="E61" s="155" t="s">
        <v>6</v>
      </c>
      <c r="F61" s="156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100</v>
      </c>
      <c r="C62" s="119">
        <v>0.055</v>
      </c>
      <c r="D62" s="76">
        <v>11.715</v>
      </c>
      <c r="E62" s="119">
        <f aca="true" t="shared" si="10" ref="E62:F64">C62*22.026</f>
        <v>1.21143</v>
      </c>
      <c r="F62" s="72">
        <f t="shared" si="10"/>
        <v>258.03459</v>
      </c>
      <c r="G62" s="48"/>
      <c r="H62" s="108"/>
      <c r="I62" s="108"/>
      <c r="J62" s="64"/>
      <c r="K62" s="48"/>
      <c r="L62" s="10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87</v>
      </c>
      <c r="C63" s="119">
        <v>0.055</v>
      </c>
      <c r="D63" s="76">
        <v>12.005</v>
      </c>
      <c r="E63" s="119">
        <f t="shared" si="10"/>
        <v>1.21143</v>
      </c>
      <c r="F63" s="72">
        <f t="shared" si="10"/>
        <v>264.42213000000004</v>
      </c>
      <c r="G63" s="48"/>
      <c r="H63" s="109"/>
      <c r="I63" s="109"/>
      <c r="J63" s="109"/>
      <c r="K63" s="110"/>
      <c r="L63" s="109"/>
      <c r="M63" s="109"/>
      <c r="N63" s="109"/>
      <c r="O63" s="109"/>
      <c r="P63" s="109"/>
      <c r="Q63" s="109"/>
      <c r="R63" s="109"/>
      <c r="S63" s="111"/>
      <c r="T63" s="111"/>
      <c r="U63" s="111"/>
      <c r="V63" s="111"/>
      <c r="W63" s="109"/>
      <c r="X63" s="48"/>
    </row>
    <row r="64" spans="2:24" ht="15">
      <c r="B64" s="24" t="s">
        <v>93</v>
      </c>
      <c r="C64" s="119">
        <v>0.05</v>
      </c>
      <c r="D64" s="76">
        <v>12.285</v>
      </c>
      <c r="E64" s="119">
        <f t="shared" si="10"/>
        <v>1.1013</v>
      </c>
      <c r="F64" s="72">
        <f t="shared" si="10"/>
        <v>270.58941</v>
      </c>
      <c r="G64" s="48"/>
      <c r="H64" s="112"/>
      <c r="I64" s="112"/>
      <c r="J64" s="112"/>
      <c r="K64" s="112"/>
      <c r="L64" s="112"/>
      <c r="M64" s="112"/>
      <c r="N64" s="112"/>
      <c r="O64" s="112"/>
      <c r="P64" s="112"/>
      <c r="Q64" s="109"/>
      <c r="R64" s="109"/>
      <c r="S64" s="113"/>
      <c r="T64" s="113"/>
      <c r="U64" s="113"/>
      <c r="V64" s="111"/>
      <c r="W64" s="109"/>
      <c r="X64" s="48"/>
    </row>
    <row r="65" spans="2:24" ht="15">
      <c r="B65" s="54"/>
      <c r="C65" s="125"/>
      <c r="D65" s="71"/>
      <c r="E65" s="119"/>
      <c r="F65" s="72"/>
      <c r="G65" s="48"/>
      <c r="H65" s="112"/>
      <c r="I65" s="112"/>
      <c r="J65" s="114"/>
      <c r="K65" s="112"/>
      <c r="L65" s="112"/>
      <c r="M65" s="112"/>
      <c r="N65" s="112"/>
      <c r="O65" s="112"/>
      <c r="P65" s="112"/>
      <c r="Q65" s="109"/>
      <c r="R65" s="109"/>
      <c r="S65" s="113"/>
      <c r="T65" s="113"/>
      <c r="U65" s="113"/>
      <c r="V65" s="111"/>
      <c r="W65" s="109"/>
      <c r="X65" s="48"/>
    </row>
    <row r="66" spans="2:25" ht="15.75" customHeight="1">
      <c r="B66" s="26" t="s">
        <v>22</v>
      </c>
      <c r="C66" s="155" t="s">
        <v>23</v>
      </c>
      <c r="D66" s="156"/>
      <c r="E66" s="155" t="s">
        <v>24</v>
      </c>
      <c r="F66" s="156"/>
      <c r="G66" s="114"/>
      <c r="H66" s="112"/>
      <c r="I66" s="112"/>
      <c r="J66" s="112"/>
      <c r="K66" s="114"/>
      <c r="L66" s="112"/>
      <c r="M66" s="112"/>
      <c r="N66" s="112"/>
      <c r="O66" s="112"/>
      <c r="P66" s="112"/>
      <c r="Q66" s="109"/>
      <c r="R66" s="109"/>
      <c r="S66" s="113"/>
      <c r="T66" s="113"/>
      <c r="U66" s="113"/>
      <c r="V66" s="111"/>
      <c r="W66" s="109"/>
      <c r="X66" s="48"/>
      <c r="Y66" s="35"/>
    </row>
    <row r="67" spans="2:25" s="6" customFormat="1" ht="15.75" customHeight="1">
      <c r="B67" s="24" t="s">
        <v>81</v>
      </c>
      <c r="C67" s="119">
        <v>0.021</v>
      </c>
      <c r="D67" s="76">
        <v>1.259</v>
      </c>
      <c r="E67" s="119">
        <f aca="true" t="shared" si="11" ref="E67:F69">C67/3.785</f>
        <v>0.005548216644649934</v>
      </c>
      <c r="F67" s="72">
        <f t="shared" si="11"/>
        <v>0.3326287978863936</v>
      </c>
      <c r="G67" s="112"/>
      <c r="H67" s="114"/>
      <c r="I67" s="114"/>
      <c r="J67" s="112"/>
      <c r="K67" s="112"/>
      <c r="L67" s="114"/>
      <c r="M67" s="112"/>
      <c r="N67" s="112"/>
      <c r="O67" s="112"/>
      <c r="P67" s="112"/>
      <c r="Q67" s="109"/>
      <c r="R67" s="109"/>
      <c r="S67" s="113"/>
      <c r="T67" s="113"/>
      <c r="U67" s="113"/>
      <c r="V67" s="111"/>
      <c r="W67" s="109"/>
      <c r="X67" s="48"/>
      <c r="Y67" s="34"/>
    </row>
    <row r="68" spans="2:25" s="6" customFormat="1" ht="16.5" customHeight="1">
      <c r="B68" s="24" t="s">
        <v>92</v>
      </c>
      <c r="C68" s="119">
        <v>0.019</v>
      </c>
      <c r="D68" s="76">
        <v>1.291</v>
      </c>
      <c r="E68" s="119">
        <f t="shared" si="11"/>
        <v>0.005019815059445178</v>
      </c>
      <c r="F68" s="72">
        <f t="shared" si="11"/>
        <v>0.3410832232496697</v>
      </c>
      <c r="G68" s="112"/>
      <c r="H68" s="112"/>
      <c r="I68" s="112"/>
      <c r="J68" s="112"/>
      <c r="K68" s="112"/>
      <c r="L68" s="112"/>
      <c r="M68" s="114"/>
      <c r="N68" s="112"/>
      <c r="O68" s="112"/>
      <c r="P68" s="112"/>
      <c r="Q68" s="109"/>
      <c r="R68" s="109"/>
      <c r="S68" s="113"/>
      <c r="T68" s="113"/>
      <c r="U68" s="113"/>
      <c r="V68" s="115"/>
      <c r="W68" s="109"/>
      <c r="X68" s="48"/>
      <c r="Y68" s="34"/>
    </row>
    <row r="69" spans="2:25" s="6" customFormat="1" ht="16.5" customHeight="1">
      <c r="B69" s="24" t="s">
        <v>99</v>
      </c>
      <c r="C69" s="119">
        <v>0.019</v>
      </c>
      <c r="D69" s="76">
        <v>1.319</v>
      </c>
      <c r="E69" s="119">
        <f t="shared" si="11"/>
        <v>0.005019815059445178</v>
      </c>
      <c r="F69" s="72">
        <f t="shared" si="11"/>
        <v>0.3484808454425363</v>
      </c>
      <c r="G69" s="112"/>
      <c r="H69" s="112"/>
      <c r="I69" s="112"/>
      <c r="J69" s="112"/>
      <c r="K69" s="112"/>
      <c r="L69" s="112"/>
      <c r="M69" s="112"/>
      <c r="N69" s="114"/>
      <c r="O69" s="112"/>
      <c r="P69" s="112"/>
      <c r="Q69" s="110"/>
      <c r="R69" s="109"/>
      <c r="S69" s="113"/>
      <c r="T69" s="113"/>
      <c r="U69" s="113"/>
      <c r="V69" s="115"/>
      <c r="W69" s="109"/>
      <c r="X69" s="48"/>
      <c r="Y69" s="34"/>
    </row>
    <row r="70" spans="2:25" ht="15.75">
      <c r="B70" s="24"/>
      <c r="C70" s="123"/>
      <c r="D70" s="73"/>
      <c r="E70" s="119"/>
      <c r="F70" s="5"/>
      <c r="G70" s="112"/>
      <c r="H70" s="112"/>
      <c r="I70" s="112"/>
      <c r="J70" s="112"/>
      <c r="K70" s="112"/>
      <c r="L70" s="112"/>
      <c r="M70" s="112"/>
      <c r="N70" s="112"/>
      <c r="O70" s="114"/>
      <c r="P70" s="112"/>
      <c r="Q70" s="109"/>
      <c r="R70" s="109"/>
      <c r="S70" s="116"/>
      <c r="T70" s="117"/>
      <c r="U70" s="113"/>
      <c r="V70" s="111"/>
      <c r="W70" s="118"/>
      <c r="X70" s="48"/>
      <c r="Y70" s="35"/>
    </row>
    <row r="71" spans="2:25" ht="15.75" customHeight="1">
      <c r="B71" s="26" t="s">
        <v>25</v>
      </c>
      <c r="C71" s="155" t="s">
        <v>26</v>
      </c>
      <c r="D71" s="156"/>
      <c r="E71" s="155" t="s">
        <v>27</v>
      </c>
      <c r="F71" s="156"/>
      <c r="G71" s="112"/>
      <c r="H71" s="112"/>
      <c r="I71" s="112"/>
      <c r="J71" s="112"/>
      <c r="K71" s="112"/>
      <c r="L71" s="112"/>
      <c r="M71" s="112"/>
      <c r="N71" s="112"/>
      <c r="O71" s="112"/>
      <c r="P71" s="114"/>
      <c r="Q71" s="109"/>
      <c r="R71" s="109"/>
      <c r="S71" s="109"/>
      <c r="T71" s="117"/>
      <c r="U71" s="113"/>
      <c r="V71" s="111"/>
      <c r="W71" s="109"/>
      <c r="X71" s="47"/>
      <c r="Y71" s="35"/>
    </row>
    <row r="72" spans="2:25" s="6" customFormat="1" ht="15">
      <c r="B72" s="24" t="s">
        <v>81</v>
      </c>
      <c r="C72" s="143">
        <v>0.00025</v>
      </c>
      <c r="D72" s="136">
        <v>0.7295</v>
      </c>
      <c r="E72" s="143">
        <f>C72/454*100</f>
        <v>5.506607929515418E-05</v>
      </c>
      <c r="F72" s="78">
        <f>D72/454*1000</f>
        <v>1.6068281938325992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09"/>
      <c r="R72" s="109"/>
      <c r="S72" s="109"/>
      <c r="T72" s="109"/>
      <c r="U72" s="113"/>
      <c r="V72" s="111"/>
      <c r="W72" s="111"/>
      <c r="X72" s="55"/>
      <c r="Y72" s="34"/>
    </row>
    <row r="73" spans="2:25" s="6" customFormat="1" ht="16.5" customHeight="1">
      <c r="B73" s="24" t="s">
        <v>92</v>
      </c>
      <c r="C73" s="142">
        <v>0</v>
      </c>
      <c r="D73" s="136">
        <v>0.70125</v>
      </c>
      <c r="E73" s="142">
        <f>C73/454*100</f>
        <v>0</v>
      </c>
      <c r="F73" s="78">
        <f>D73/454*1000</f>
        <v>1.544603524229075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09"/>
      <c r="S73" s="109"/>
      <c r="T73" s="109"/>
      <c r="U73" s="113"/>
      <c r="V73" s="111"/>
      <c r="W73" s="111"/>
      <c r="X73" s="55"/>
      <c r="Y73" s="34"/>
    </row>
    <row r="74" spans="2:25" s="6" customFormat="1" ht="15.75">
      <c r="B74" s="24" t="s">
        <v>101</v>
      </c>
      <c r="C74" s="133">
        <v>0.00475</v>
      </c>
      <c r="D74" s="136">
        <v>0.70325</v>
      </c>
      <c r="E74" s="133">
        <f>C74/454*100</f>
        <v>0.0010462555066079295</v>
      </c>
      <c r="F74" s="78">
        <f>D74/454*1000</f>
        <v>1.5490088105726874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0"/>
      <c r="S74" s="109"/>
      <c r="T74" s="109"/>
      <c r="U74" s="113"/>
      <c r="V74" s="115"/>
      <c r="W74" s="109"/>
      <c r="X74" s="55"/>
      <c r="Y74" s="34"/>
    </row>
    <row r="75" spans="2:25" s="6" customFormat="1" ht="15.75" customHeight="1">
      <c r="B75" s="50"/>
      <c r="C75" s="127"/>
      <c r="D75" s="14"/>
      <c r="E75" s="133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62" t="s">
        <v>26</v>
      </c>
      <c r="D76" s="162"/>
      <c r="E76" s="155" t="s">
        <v>29</v>
      </c>
      <c r="F76" s="156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79</v>
      </c>
      <c r="C77" s="141">
        <v>0.0008</v>
      </c>
      <c r="D77" s="137">
        <v>0.138</v>
      </c>
      <c r="E77" s="141">
        <f aca="true" t="shared" si="12" ref="E77:F79">C77/454*1000000</f>
        <v>1.762114537444934</v>
      </c>
      <c r="F77" s="72">
        <f t="shared" si="12"/>
        <v>303.9647577092511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85</v>
      </c>
      <c r="C78" s="141">
        <v>0.0008</v>
      </c>
      <c r="D78" s="93" t="s">
        <v>73</v>
      </c>
      <c r="E78" s="141">
        <f t="shared" si="12"/>
        <v>1.762114537444934</v>
      </c>
      <c r="F78" s="72" t="s">
        <v>73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94</v>
      </c>
      <c r="C79" s="141">
        <v>0.0005</v>
      </c>
      <c r="D79" s="137" t="s">
        <v>73</v>
      </c>
      <c r="E79" s="141">
        <f t="shared" si="12"/>
        <v>1.1013215859030836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4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4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0" t="s">
        <v>73</v>
      </c>
      <c r="E85" s="138">
        <v>1.1793</v>
      </c>
      <c r="F85" s="138">
        <v>0.0089</v>
      </c>
      <c r="G85" s="138">
        <v>1.3436</v>
      </c>
      <c r="H85" s="138">
        <v>1.0125</v>
      </c>
      <c r="I85" s="138">
        <v>0.7838</v>
      </c>
      <c r="J85" s="138">
        <v>0.7686</v>
      </c>
      <c r="K85" s="138">
        <v>0.128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9">
        <v>0.848</v>
      </c>
      <c r="E86" s="139" t="s">
        <v>73</v>
      </c>
      <c r="F86" s="139">
        <v>0.0076</v>
      </c>
      <c r="G86" s="139">
        <v>1.1393</v>
      </c>
      <c r="H86" s="139">
        <v>0.8585</v>
      </c>
      <c r="I86" s="139">
        <v>0.6647</v>
      </c>
      <c r="J86" s="139">
        <v>0.6517</v>
      </c>
      <c r="K86" s="139">
        <v>0.1085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8">
        <v>112.2</v>
      </c>
      <c r="E87" s="138">
        <v>132.3175</v>
      </c>
      <c r="F87" s="138" t="s">
        <v>73</v>
      </c>
      <c r="G87" s="138">
        <v>150.7519</v>
      </c>
      <c r="H87" s="138">
        <v>113.5972</v>
      </c>
      <c r="I87" s="138">
        <v>87.9448</v>
      </c>
      <c r="J87" s="138">
        <v>86.2369</v>
      </c>
      <c r="K87" s="138">
        <v>14.3616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9">
        <v>0.7443</v>
      </c>
      <c r="E88" s="139">
        <v>0.8777</v>
      </c>
      <c r="F88" s="139">
        <v>0.0066</v>
      </c>
      <c r="G88" s="139" t="s">
        <v>73</v>
      </c>
      <c r="H88" s="139">
        <v>0.7535</v>
      </c>
      <c r="I88" s="139">
        <v>0.5834</v>
      </c>
      <c r="J88" s="139">
        <v>0.572</v>
      </c>
      <c r="K88" s="139">
        <v>0.0953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8">
        <v>0.9877</v>
      </c>
      <c r="E89" s="138">
        <v>1.1648</v>
      </c>
      <c r="F89" s="138">
        <v>0.0088</v>
      </c>
      <c r="G89" s="138">
        <v>1.3271</v>
      </c>
      <c r="H89" s="138" t="s">
        <v>73</v>
      </c>
      <c r="I89" s="138">
        <v>0.7742</v>
      </c>
      <c r="J89" s="138">
        <v>0.7591</v>
      </c>
      <c r="K89" s="138">
        <v>0.1264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9">
        <v>1.2758</v>
      </c>
      <c r="E90" s="139">
        <v>1.5046</v>
      </c>
      <c r="F90" s="139">
        <v>0.0114</v>
      </c>
      <c r="G90" s="139">
        <v>1.7142</v>
      </c>
      <c r="H90" s="139">
        <v>1.2917</v>
      </c>
      <c r="I90" s="139" t="s">
        <v>73</v>
      </c>
      <c r="J90" s="139">
        <v>0.9806</v>
      </c>
      <c r="K90" s="139">
        <v>0.1633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8">
        <v>1.3011</v>
      </c>
      <c r="E91" s="138">
        <v>1.5343</v>
      </c>
      <c r="F91" s="138">
        <v>0.0116</v>
      </c>
      <c r="G91" s="138">
        <v>1.7481</v>
      </c>
      <c r="H91" s="138">
        <v>1.3173</v>
      </c>
      <c r="I91" s="138">
        <v>1.0198</v>
      </c>
      <c r="J91" s="138" t="s">
        <v>73</v>
      </c>
      <c r="K91" s="138">
        <v>0.1665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9">
        <v>7.8125</v>
      </c>
      <c r="E92" s="139">
        <v>9.2133</v>
      </c>
      <c r="F92" s="139">
        <v>0.0696</v>
      </c>
      <c r="G92" s="139">
        <v>10.4969</v>
      </c>
      <c r="H92" s="139">
        <v>7.9098</v>
      </c>
      <c r="I92" s="139">
        <v>6.1236</v>
      </c>
      <c r="J92" s="139">
        <v>6.0047</v>
      </c>
      <c r="K92" s="139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8"/>
      <c r="H93" s="128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9"/>
      <c r="H94" s="129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4"/>
      <c r="G95" s="130"/>
      <c r="H95" s="130"/>
      <c r="I95" s="94"/>
      <c r="J95" s="94"/>
      <c r="K95" s="95"/>
      <c r="L95" s="95"/>
      <c r="M95" s="96"/>
      <c r="N95" s="96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7"/>
      <c r="G96" s="131"/>
      <c r="H96" s="98"/>
      <c r="I96" s="94"/>
      <c r="J96" s="94"/>
      <c r="K96" s="99"/>
      <c r="L96" s="99"/>
      <c r="M96" s="100"/>
      <c r="N96" s="101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7"/>
      <c r="G97" s="131"/>
      <c r="H97" s="98"/>
      <c r="I97" s="94"/>
      <c r="J97" s="94"/>
      <c r="K97" s="99"/>
      <c r="L97" s="99"/>
      <c r="M97" s="100"/>
      <c r="N97" s="101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2"/>
      <c r="G98" s="130"/>
      <c r="H98" s="130"/>
      <c r="I98" s="94"/>
      <c r="J98" s="94"/>
      <c r="K98" s="99"/>
      <c r="L98" s="99"/>
      <c r="M98" s="103"/>
      <c r="N98" s="104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4"/>
      <c r="G99" s="130"/>
      <c r="H99" s="130"/>
      <c r="I99" s="94"/>
      <c r="J99" s="94"/>
      <c r="K99" s="99"/>
      <c r="L99" s="103"/>
      <c r="M99" s="104"/>
      <c r="N99" s="103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4"/>
      <c r="G100" s="130"/>
      <c r="H100" s="130"/>
      <c r="I100" s="94"/>
      <c r="J100" s="94"/>
      <c r="K100" s="99"/>
      <c r="L100" s="104"/>
      <c r="M100" s="104"/>
      <c r="N100" s="104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5"/>
      <c r="G101" s="132"/>
      <c r="H101" s="132"/>
      <c r="I101" s="105"/>
      <c r="J101" s="99"/>
      <c r="K101" s="99"/>
      <c r="L101" s="104"/>
      <c r="M101" s="104"/>
      <c r="N101" s="104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5"/>
      <c r="G102" s="132"/>
      <c r="H102" s="132"/>
      <c r="I102" s="105"/>
      <c r="J102" s="99"/>
      <c r="K102" s="106"/>
      <c r="L102" s="104"/>
      <c r="M102" s="103"/>
      <c r="N102" s="104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8"/>
      <c r="H103" s="128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8"/>
      <c r="H104" s="128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8"/>
      <c r="H105" s="128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8"/>
      <c r="H106" s="128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8"/>
      <c r="H107" s="128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8"/>
      <c r="H108" s="128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8"/>
      <c r="H109" s="128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8"/>
      <c r="H110" s="128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8"/>
      <c r="H111" s="128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8"/>
      <c r="H112" s="128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8"/>
      <c r="H113" s="128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9" t="s">
        <v>55</v>
      </c>
      <c r="C114" s="159"/>
      <c r="D114" s="159"/>
      <c r="E114" s="159"/>
      <c r="F114" s="159"/>
      <c r="G114" s="128"/>
      <c r="H114" s="128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5" t="s">
        <v>56</v>
      </c>
      <c r="C115" s="145"/>
      <c r="D115" s="145"/>
      <c r="E115" s="145"/>
      <c r="F115" s="145"/>
      <c r="G115" s="128"/>
      <c r="H115" s="128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5" t="s">
        <v>57</v>
      </c>
      <c r="C116" s="145"/>
      <c r="D116" s="145"/>
      <c r="E116" s="145"/>
      <c r="F116" s="145"/>
      <c r="G116" s="128"/>
      <c r="H116" s="128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5" t="s">
        <v>58</v>
      </c>
      <c r="C117" s="145"/>
      <c r="D117" s="145"/>
      <c r="E117" s="145"/>
      <c r="F117" s="145"/>
      <c r="G117" s="128"/>
      <c r="H117" s="128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5" t="s">
        <v>59</v>
      </c>
      <c r="C118" s="145"/>
      <c r="D118" s="145"/>
      <c r="E118" s="145"/>
      <c r="F118" s="145"/>
      <c r="G118" s="128"/>
      <c r="H118" s="128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5" t="s">
        <v>60</v>
      </c>
      <c r="C119" s="145"/>
      <c r="D119" s="145"/>
      <c r="E119" s="145"/>
      <c r="F119" s="145"/>
      <c r="G119" s="128"/>
      <c r="H119" s="128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5" t="s">
        <v>61</v>
      </c>
      <c r="C120" s="145"/>
      <c r="D120" s="145"/>
      <c r="E120" s="145"/>
      <c r="F120" s="145"/>
      <c r="G120" s="128"/>
      <c r="H120" s="128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61" t="s">
        <v>62</v>
      </c>
      <c r="C121" s="161"/>
      <c r="D121" s="161"/>
      <c r="E121" s="161"/>
      <c r="F121" s="161"/>
      <c r="G121" s="128"/>
      <c r="H121" s="128"/>
    </row>
    <row r="122" spans="7:8" ht="15">
      <c r="G122" s="128"/>
      <c r="H122" s="128"/>
    </row>
    <row r="123" spans="2:8" ht="15.75">
      <c r="B123" s="33" t="s">
        <v>63</v>
      </c>
      <c r="C123" s="152"/>
      <c r="D123" s="154"/>
      <c r="E123" s="154"/>
      <c r="F123" s="153"/>
      <c r="G123" s="128"/>
      <c r="H123" s="128"/>
    </row>
    <row r="124" spans="2:8" ht="30.75" customHeight="1">
      <c r="B124" s="33" t="s">
        <v>64</v>
      </c>
      <c r="C124" s="152" t="s">
        <v>65</v>
      </c>
      <c r="D124" s="153"/>
      <c r="E124" s="152" t="s">
        <v>66</v>
      </c>
      <c r="F124" s="153"/>
      <c r="G124" s="128"/>
      <c r="H124" s="128"/>
    </row>
    <row r="125" spans="2:8" ht="30.75" customHeight="1">
      <c r="B125" s="33" t="s">
        <v>67</v>
      </c>
      <c r="C125" s="152" t="s">
        <v>68</v>
      </c>
      <c r="D125" s="153"/>
      <c r="E125" s="152" t="s">
        <v>69</v>
      </c>
      <c r="F125" s="153"/>
      <c r="G125" s="128"/>
      <c r="H125" s="128"/>
    </row>
    <row r="126" spans="2:8" ht="15" customHeight="1">
      <c r="B126" s="146" t="s">
        <v>70</v>
      </c>
      <c r="C126" s="148" t="s">
        <v>71</v>
      </c>
      <c r="D126" s="149"/>
      <c r="E126" s="148" t="s">
        <v>72</v>
      </c>
      <c r="F126" s="149"/>
      <c r="G126" s="128"/>
      <c r="H126" s="128"/>
    </row>
    <row r="127" spans="2:8" ht="15" customHeight="1">
      <c r="B127" s="147"/>
      <c r="C127" s="150"/>
      <c r="D127" s="151"/>
      <c r="E127" s="150"/>
      <c r="F127" s="151"/>
      <c r="G127" s="128"/>
      <c r="H127" s="128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2017-12-15T07:57:57Z</dcterms:modified>
  <cp:category/>
  <cp:version/>
  <cp:contentType/>
  <cp:contentStatus/>
</cp:coreProperties>
</file>