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<sst xmlns="http://schemas.openxmlformats.org/spreadsheetml/2006/main" count="144" uniqueCount="104">
  <si>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</si>
  <si>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</si>
  <si>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</si>
  <si>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</si>
  <si>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</si>
  <si>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</si>
  <si>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</si>
  <si>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</si>
  <si>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</si>
  <si>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</si>
  <si>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</si>
  <si>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</si>
  <si>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</si>
  <si>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</si>
  <si>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</si>
  <si>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</si>
  <si>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</si>
  <si>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</si>
  <si>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</si>
  <si>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</si>
  <si>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</si>
  <si>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</si>
  <si>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</si>
  <si>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</si>
  <si>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</si>
  <si>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</si>
  <si>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</si>
  <si>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</si>
  <si>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</si>
  <si>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</si>
  <si>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</si>
  <si>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</si>
  <si>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</si>
  <si>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</si>
  <si>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</si>
  <si>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</si>
  <si>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</si>
  <si>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</si>
  <si>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</si>
  <si>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</si>
  <si>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</si>
  <si>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</si>
  <si>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</si>
  <si>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</si>
  <si>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</si>
  <si>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</si>
  <si>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</si>
  <si>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</si>
  <si>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</si>
  <si>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</si>
  <si>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</si>
  <si>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</si>
  <si>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</si>
  <si>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</si>
  <si>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</si>
  <si>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</si>
  <si>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</si>
  <si>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</si>
  <si>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</si>
  <si>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</si>
  <si>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</si>
  <si>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</si>
  <si>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</si>
  <si>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</si>
  <si>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</si>
  <si>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</si>
  <si>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</si>
  <si>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</si>
  <si>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</si>
  <si>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</si>
  <si>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</si>
  <si>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</si>
  <si>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</si>
  <si>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</si>
  <si>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</si>
  <si>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</si>
  <si>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</si>
  <si>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</si>
  <si>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</si>
  <si>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</si>
  <si>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</si>
  <si>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Листопад'15 (€/МT)</t>
  </si>
  <si>
    <t>Euronext - Вересень'15 (€/МT)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</si>
  <si>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</si>
  <si>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</si>
  <si>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</si>
  <si>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</si>
  <si>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</si>
  <si>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</si>
  <si>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</si>
  <si>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</si>
  <si>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</si>
  <si>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</si>
  <si>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</si>
  <si>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NYBOT -Травень '16</t>
  </si>
  <si>
    <t>CBOT - Березень '16</t>
  </si>
  <si>
    <t>CBOT - Листопад '15</t>
  </si>
  <si>
    <t>CBOT - Жовтень '15</t>
  </si>
  <si>
    <t>CBOT - Січень' 16</t>
  </si>
  <si>
    <t>Euronext - Березень '16 (€/МT)</t>
  </si>
  <si>
    <t>CBOT - Січень '16</t>
  </si>
  <si>
    <t>Euronext - Травень '16 (€/МT)</t>
  </si>
  <si>
    <t>CBOT - Грудень '15</t>
  </si>
  <si>
    <t>11 Вересня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</si>
</sst>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7.5"/>
      <color rgb="FFDCE6F0"/>
      <name val="Times New Roman"/>
      <family val="1"/>
    </font>
    <font>
      <b/>
      <sz val="7.5"/>
      <color rgb="FF8B8D8C"/>
      <name val="Times New Roman"/>
      <family val="1"/>
    </font>
    <font>
      <sz val="12"/>
      <color rgb="FF008000"/>
      <name val="Verdana"/>
      <family val="2"/>
    </font>
    <font>
      <sz val="12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6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6" fillId="0" borderId="17" xfId="52" applyBorder="1" applyAlignment="1" applyProtection="1">
      <alignment horizontal="right" vertical="center" wrapText="1"/>
      <protection/>
    </xf>
    <xf numFmtId="0" fontId="66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6" fillId="0" borderId="0" xfId="52" applyBorder="1" applyAlignment="1" applyProtection="1">
      <alignment wrapText="1"/>
      <protection/>
    </xf>
    <xf numFmtId="0" fontId="66" fillId="0" borderId="0" xfId="5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6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9" xfId="0" applyNumberFormat="1" applyFont="1" applyFill="1" applyBorder="1" applyAlignment="1">
      <alignment horizontal="center" vertical="top" wrapText="1"/>
    </xf>
    <xf numFmtId="2" fontId="74" fillId="0" borderId="20" xfId="0" applyNumberFormat="1" applyFont="1" applyFill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top" wrapText="1"/>
    </xf>
    <xf numFmtId="2" fontId="7" fillId="0" borderId="19" xfId="0" applyNumberFormat="1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173" fontId="7" fillId="0" borderId="19" xfId="0" applyNumberFormat="1" applyFont="1" applyBorder="1" applyAlignment="1">
      <alignment horizontal="center" vertical="top" wrapText="1"/>
    </xf>
    <xf numFmtId="2" fontId="11" fillId="0" borderId="19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66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Border="1" applyAlignment="1">
      <alignment horizontal="right"/>
    </xf>
    <xf numFmtId="0" fontId="77" fillId="0" borderId="0" xfId="0" applyFont="1" applyBorder="1" applyAlignment="1">
      <alignment horizontal="right"/>
    </xf>
    <xf numFmtId="2" fontId="76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0" fontId="78" fillId="0" borderId="0" xfId="0" applyFont="1" applyBorder="1" applyAlignment="1">
      <alignment horizontal="right"/>
    </xf>
    <xf numFmtId="2" fontId="79" fillId="0" borderId="10" xfId="0" applyNumberFormat="1" applyFont="1" applyFill="1" applyBorder="1" applyAlignment="1">
      <alignment horizontal="center" vertical="top" wrapText="1"/>
    </xf>
    <xf numFmtId="172" fontId="79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3" fontId="6" fillId="36" borderId="20" xfId="0" applyNumberFormat="1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173" fontId="6" fillId="36" borderId="10" xfId="0" applyNumberFormat="1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172" fontId="80" fillId="0" borderId="10" xfId="0" applyNumberFormat="1" applyFont="1" applyFill="1" applyBorder="1" applyAlignment="1">
      <alignment horizontal="center" vertical="top" wrapText="1"/>
    </xf>
    <xf numFmtId="173" fontId="79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2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1" t="s">
        <v>103</v>
      </c>
      <c r="D4" s="132"/>
      <c r="E4" s="132"/>
      <c r="F4" s="133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4" t="s">
        <v>5</v>
      </c>
      <c r="D6" s="135"/>
      <c r="E6" s="136" t="s">
        <v>6</v>
      </c>
      <c r="F6" s="136"/>
      <c r="G6" s="27"/>
      <c r="I6"/>
    </row>
    <row r="7" spans="2:8" s="6" customFormat="1" ht="15">
      <c r="B7" s="28" t="s">
        <v>84</v>
      </c>
      <c r="C7" s="127">
        <v>0.126</v>
      </c>
      <c r="D7" s="14">
        <v>3.744</v>
      </c>
      <c r="E7" s="127">
        <f aca="true" t="shared" si="0" ref="E7:F9">C7*39.3683</f>
        <v>4.9604058</v>
      </c>
      <c r="F7" s="13">
        <f t="shared" si="0"/>
        <v>147.3949152</v>
      </c>
      <c r="G7" s="29"/>
      <c r="H7" s="29"/>
    </row>
    <row r="8" spans="2:8" s="6" customFormat="1" ht="15">
      <c r="B8" s="28" t="s">
        <v>89</v>
      </c>
      <c r="C8" s="127">
        <v>0.126</v>
      </c>
      <c r="D8" s="120">
        <v>3.87</v>
      </c>
      <c r="E8" s="127">
        <f t="shared" si="0"/>
        <v>4.9604058</v>
      </c>
      <c r="F8" s="13">
        <f t="shared" si="0"/>
        <v>152.355321</v>
      </c>
      <c r="G8" s="27"/>
      <c r="H8" s="27"/>
    </row>
    <row r="9" spans="2:17" s="6" customFormat="1" ht="15">
      <c r="B9" s="28" t="s">
        <v>95</v>
      </c>
      <c r="C9" s="127">
        <v>0.126</v>
      </c>
      <c r="D9" s="14">
        <v>3.982</v>
      </c>
      <c r="E9" s="127">
        <f t="shared" si="0"/>
        <v>4.9604058</v>
      </c>
      <c r="F9" s="13">
        <f t="shared" si="0"/>
        <v>156.7645706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81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36" t="s">
        <v>7</v>
      </c>
      <c r="D11" s="136"/>
      <c r="E11" s="134" t="s">
        <v>6</v>
      </c>
      <c r="F11" s="135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8" t="s">
        <v>90</v>
      </c>
      <c r="C12" s="126">
        <v>1</v>
      </c>
      <c r="D12" s="77">
        <v>165</v>
      </c>
      <c r="E12" s="126">
        <f>C12/D76</f>
        <v>1.1341726210729273</v>
      </c>
      <c r="F12" s="105">
        <f>D12/D76</f>
        <v>187.138482477033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8" t="s">
        <v>93</v>
      </c>
      <c r="C13" s="126">
        <v>0.5</v>
      </c>
      <c r="D13" s="77">
        <v>170.75</v>
      </c>
      <c r="E13" s="126">
        <f>C13/D76</f>
        <v>0.5670863105364636</v>
      </c>
      <c r="F13" s="105">
        <f>D13/D76</f>
        <v>193.65997504820234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8" t="s">
        <v>99</v>
      </c>
      <c r="C14" s="126">
        <v>0.25</v>
      </c>
      <c r="D14" s="13">
        <v>173.75</v>
      </c>
      <c r="E14" s="126">
        <f>C14/D76</f>
        <v>0.2835431552682318</v>
      </c>
      <c r="F14" s="105">
        <f>D14/D76</f>
        <v>197.06249291142112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99"/>
      <c r="D15" s="104"/>
      <c r="E15" s="126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34" t="s">
        <v>5</v>
      </c>
      <c r="D16" s="135"/>
      <c r="E16" s="136" t="s">
        <v>6</v>
      </c>
      <c r="F16" s="136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28" t="s">
        <v>84</v>
      </c>
      <c r="C17" s="127">
        <v>0.074</v>
      </c>
      <c r="D17" s="14">
        <v>4.754</v>
      </c>
      <c r="E17" s="127">
        <f aca="true" t="shared" si="1" ref="E17:F19">C17*36.7437</f>
        <v>2.7190337999999996</v>
      </c>
      <c r="F17" s="13">
        <f t="shared" si="1"/>
        <v>174.67954979999996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89</v>
      </c>
      <c r="C18" s="127">
        <v>0.07</v>
      </c>
      <c r="D18" s="14">
        <v>4.85</v>
      </c>
      <c r="E18" s="127">
        <f t="shared" si="1"/>
        <v>2.572059</v>
      </c>
      <c r="F18" s="13">
        <f t="shared" si="1"/>
        <v>178.20694499999996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95</v>
      </c>
      <c r="C19" s="127">
        <v>0.074</v>
      </c>
      <c r="D19" s="14">
        <v>4.934</v>
      </c>
      <c r="E19" s="127">
        <f t="shared" si="1"/>
        <v>2.7190337999999996</v>
      </c>
      <c r="F19" s="13">
        <f t="shared" si="1"/>
        <v>181.2934158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124"/>
      <c r="D20" s="7"/>
      <c r="E20" s="113"/>
      <c r="F20" s="98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36" t="s">
        <v>9</v>
      </c>
      <c r="D21" s="136"/>
      <c r="E21" s="134" t="s">
        <v>10</v>
      </c>
      <c r="F21" s="135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8" t="s">
        <v>82</v>
      </c>
      <c r="C22" s="70">
        <v>1.5</v>
      </c>
      <c r="D22" s="105">
        <v>167.75</v>
      </c>
      <c r="E22" s="70">
        <f>C22/D76</f>
        <v>1.701258931609391</v>
      </c>
      <c r="F22" s="105">
        <f>D22/D76</f>
        <v>190.25745718498354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8" t="s">
        <v>83</v>
      </c>
      <c r="C23" s="70">
        <v>1.75</v>
      </c>
      <c r="D23" s="77">
        <v>174</v>
      </c>
      <c r="E23" s="70">
        <f>C23/D76</f>
        <v>1.9848020868776226</v>
      </c>
      <c r="F23" s="105">
        <f>D23/D76</f>
        <v>197.34603606668935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8" t="s">
        <v>91</v>
      </c>
      <c r="C24" s="70">
        <v>1.75</v>
      </c>
      <c r="D24" s="13">
        <v>178</v>
      </c>
      <c r="E24" s="70">
        <f>C24/D76</f>
        <v>1.9848020868776226</v>
      </c>
      <c r="F24" s="105">
        <f>D24/D76</f>
        <v>201.88272655098106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36" t="s">
        <v>12</v>
      </c>
      <c r="D26" s="136"/>
      <c r="E26" s="136" t="s">
        <v>10</v>
      </c>
      <c r="F26" s="136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8" t="s">
        <v>81</v>
      </c>
      <c r="C27" s="70">
        <v>2</v>
      </c>
      <c r="D27" s="77">
        <v>363.25</v>
      </c>
      <c r="E27" s="70">
        <f>C27/D76</f>
        <v>2.2683452421458545</v>
      </c>
      <c r="F27" s="105">
        <f>D27/D76</f>
        <v>411.9882046047408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8" t="s">
        <v>87</v>
      </c>
      <c r="C28" s="70">
        <v>1.75</v>
      </c>
      <c r="D28" s="77">
        <v>362</v>
      </c>
      <c r="E28" s="70">
        <f>C28/$D$76</f>
        <v>1.9848020868776226</v>
      </c>
      <c r="F28" s="105">
        <f>D28/$D$76</f>
        <v>410.5704888283997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8" t="s">
        <v>101</v>
      </c>
      <c r="C29" s="70">
        <v>1.5</v>
      </c>
      <c r="D29" s="101">
        <v>360</v>
      </c>
      <c r="E29" s="70">
        <f>C29/$D$76</f>
        <v>1.701258931609391</v>
      </c>
      <c r="F29" s="105">
        <f>D29/$D$76</f>
        <v>408.3021435862538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99"/>
      <c r="E30" s="99"/>
      <c r="F30" s="100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29" t="s">
        <v>5</v>
      </c>
      <c r="D31" s="130"/>
      <c r="E31" s="129" t="s">
        <v>6</v>
      </c>
      <c r="F31" s="130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28" t="s">
        <v>84</v>
      </c>
      <c r="C32" s="124">
        <v>0.02</v>
      </c>
      <c r="D32" s="110">
        <v>2.36</v>
      </c>
      <c r="E32" s="124">
        <f aca="true" t="shared" si="2" ref="E32:F34">C32*58.0164</f>
        <v>1.160328</v>
      </c>
      <c r="F32" s="105">
        <f t="shared" si="2"/>
        <v>136.918704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89</v>
      </c>
      <c r="C33" s="124">
        <v>0.02</v>
      </c>
      <c r="D33" s="110">
        <v>2.3</v>
      </c>
      <c r="E33" s="124">
        <f t="shared" si="2"/>
        <v>1.160328</v>
      </c>
      <c r="F33" s="105">
        <f t="shared" si="2"/>
        <v>133.43771999999998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95</v>
      </c>
      <c r="C34" s="124">
        <v>0.022</v>
      </c>
      <c r="D34" s="110">
        <v>2.31</v>
      </c>
      <c r="E34" s="124">
        <f t="shared" si="2"/>
        <v>1.2763608</v>
      </c>
      <c r="F34" s="105">
        <f t="shared" si="2"/>
        <v>134.017884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113"/>
      <c r="D35" s="7"/>
      <c r="E35" s="113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29" t="s">
        <v>5</v>
      </c>
      <c r="D36" s="130"/>
      <c r="E36" s="129" t="s">
        <v>6</v>
      </c>
      <c r="F36" s="130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28" t="s">
        <v>84</v>
      </c>
      <c r="C37" s="127">
        <v>0.032</v>
      </c>
      <c r="D37" s="110">
        <v>8.876</v>
      </c>
      <c r="E37" s="127">
        <f aca="true" t="shared" si="3" ref="E37:F39">C37*36.7437</f>
        <v>1.1757984</v>
      </c>
      <c r="F37" s="105">
        <f t="shared" si="3"/>
        <v>326.13708119999995</v>
      </c>
      <c r="G37" s="96"/>
      <c r="H37" s="27"/>
      <c r="J37" s="72"/>
      <c r="K37" s="72"/>
      <c r="L37" s="72"/>
      <c r="M37" s="72"/>
      <c r="N37" s="72"/>
      <c r="O37" s="72"/>
      <c r="P37" s="72"/>
      <c r="Q37" s="107"/>
    </row>
    <row r="38" spans="2:13" s="6" customFormat="1" ht="15" customHeight="1">
      <c r="B38" s="28" t="s">
        <v>96</v>
      </c>
      <c r="C38" s="127">
        <v>0.002</v>
      </c>
      <c r="D38" s="110">
        <v>8.742</v>
      </c>
      <c r="E38" s="127">
        <f t="shared" si="3"/>
        <v>0.0734874</v>
      </c>
      <c r="F38" s="105">
        <f t="shared" si="3"/>
        <v>321.2134254</v>
      </c>
      <c r="G38" s="29"/>
      <c r="H38" s="27"/>
      <c r="K38" s="26"/>
      <c r="L38" s="26"/>
      <c r="M38" s="26"/>
    </row>
    <row r="39" spans="2:13" s="6" customFormat="1" ht="15">
      <c r="B39" s="28" t="s">
        <v>100</v>
      </c>
      <c r="C39" s="147">
        <v>0</v>
      </c>
      <c r="D39" s="110">
        <v>8.774</v>
      </c>
      <c r="E39" s="147">
        <f t="shared" si="3"/>
        <v>0</v>
      </c>
      <c r="F39" s="105">
        <f t="shared" si="3"/>
        <v>322.38922379999997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9" t="s">
        <v>16</v>
      </c>
      <c r="D41" s="130"/>
      <c r="E41" s="129" t="s">
        <v>6</v>
      </c>
      <c r="F41" s="130"/>
      <c r="G41" s="33"/>
      <c r="H41" s="33"/>
      <c r="I41" s="25"/>
      <c r="J41" s="6"/>
    </row>
    <row r="42" spans="2:13" s="25" customFormat="1" ht="15.75" thickBot="1">
      <c r="B42" s="28" t="s">
        <v>84</v>
      </c>
      <c r="C42" s="126">
        <v>2.7</v>
      </c>
      <c r="D42" s="111">
        <v>314.1</v>
      </c>
      <c r="E42" s="126">
        <f aca="true" t="shared" si="4" ref="E42:F44">C42*1.1023</f>
        <v>2.9762100000000005</v>
      </c>
      <c r="F42" s="111">
        <f t="shared" si="4"/>
        <v>346.23243</v>
      </c>
      <c r="G42" s="29"/>
      <c r="H42" s="27"/>
      <c r="K42" s="6"/>
      <c r="L42" s="6"/>
      <c r="M42" s="6"/>
    </row>
    <row r="43" spans="2:19" s="25" customFormat="1" ht="15.75" thickBot="1">
      <c r="B43" s="28" t="s">
        <v>97</v>
      </c>
      <c r="C43" s="126">
        <v>2.9</v>
      </c>
      <c r="D43" s="111">
        <v>310.9</v>
      </c>
      <c r="E43" s="126">
        <f t="shared" si="4"/>
        <v>3.19667</v>
      </c>
      <c r="F43" s="111">
        <f t="shared" si="4"/>
        <v>342.70507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102</v>
      </c>
      <c r="C44" s="126">
        <v>2.6</v>
      </c>
      <c r="D44" s="111">
        <v>309.3</v>
      </c>
      <c r="E44" s="126">
        <f t="shared" si="4"/>
        <v>2.8659800000000004</v>
      </c>
      <c r="F44" s="111">
        <f t="shared" si="4"/>
        <v>340.94139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99"/>
      <c r="D45" s="98"/>
      <c r="E45" s="70"/>
      <c r="F45" s="98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29" t="s">
        <v>18</v>
      </c>
      <c r="D46" s="130"/>
      <c r="E46" s="129" t="s">
        <v>19</v>
      </c>
      <c r="F46" s="130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84</v>
      </c>
      <c r="C47" s="70">
        <v>0.29</v>
      </c>
      <c r="D47" s="105">
        <v>26.58</v>
      </c>
      <c r="E47" s="70">
        <f aca="true" t="shared" si="5" ref="E47:F49">C47/454*1000</f>
        <v>0.6387665198237885</v>
      </c>
      <c r="F47" s="105">
        <f t="shared" si="5"/>
        <v>58.54625550660793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97</v>
      </c>
      <c r="C48" s="70">
        <v>0.3</v>
      </c>
      <c r="D48" s="105">
        <v>26.65</v>
      </c>
      <c r="E48" s="70">
        <f t="shared" si="5"/>
        <v>0.6607929515418502</v>
      </c>
      <c r="F48" s="105">
        <f t="shared" si="5"/>
        <v>58.70044052863436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102</v>
      </c>
      <c r="C49" s="70">
        <v>0.32</v>
      </c>
      <c r="D49" s="105">
        <v>26.85</v>
      </c>
      <c r="E49" s="70">
        <f t="shared" si="5"/>
        <v>0.7048458149779736</v>
      </c>
      <c r="F49" s="105">
        <f t="shared" si="5"/>
        <v>59.140969162995596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23"/>
      <c r="D50" s="101"/>
      <c r="E50" s="123"/>
      <c r="F50" s="98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29" t="s">
        <v>21</v>
      </c>
      <c r="D51" s="130"/>
      <c r="E51" s="129" t="s">
        <v>6</v>
      </c>
      <c r="F51" s="130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28" t="s">
        <v>84</v>
      </c>
      <c r="C52" s="127">
        <v>0.165</v>
      </c>
      <c r="D52" s="110">
        <v>12.6</v>
      </c>
      <c r="E52" s="127">
        <f aca="true" t="shared" si="6" ref="E52:F54">C52*22.0462</f>
        <v>3.637623</v>
      </c>
      <c r="F52" s="105">
        <f t="shared" si="6"/>
        <v>277.78211999999996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7">
        <v>0.16</v>
      </c>
      <c r="D53" s="110">
        <v>12.83</v>
      </c>
      <c r="E53" s="127">
        <f t="shared" si="6"/>
        <v>3.527392</v>
      </c>
      <c r="F53" s="105">
        <f t="shared" si="6"/>
        <v>282.85274599999997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98</v>
      </c>
      <c r="C54" s="127">
        <v>0.16</v>
      </c>
      <c r="D54" s="110">
        <v>13.11</v>
      </c>
      <c r="E54" s="127">
        <f t="shared" si="6"/>
        <v>3.527392</v>
      </c>
      <c r="F54" s="105">
        <f t="shared" si="6"/>
        <v>289.02568199999996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2"/>
      <c r="D55" s="103"/>
      <c r="E55" s="113"/>
      <c r="F55" s="103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29" t="s">
        <v>23</v>
      </c>
      <c r="D56" s="130"/>
      <c r="E56" s="129" t="s">
        <v>24</v>
      </c>
      <c r="F56" s="130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84</v>
      </c>
      <c r="C57" s="127">
        <v>0.016</v>
      </c>
      <c r="D57" s="110">
        <v>1.489</v>
      </c>
      <c r="E57" s="127">
        <f aca="true" t="shared" si="7" ref="E57:F59">C57/3.785</f>
        <v>0.004227212681638045</v>
      </c>
      <c r="F57" s="105">
        <f t="shared" si="7"/>
        <v>0.39339498018494057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28" t="s">
        <v>97</v>
      </c>
      <c r="C58" s="127">
        <v>0.018</v>
      </c>
      <c r="D58" s="110">
        <v>1.472</v>
      </c>
      <c r="E58" s="127">
        <f t="shared" si="7"/>
        <v>0.0047556142668428</v>
      </c>
      <c r="F58" s="105">
        <f t="shared" si="7"/>
        <v>0.3889035667107001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88</v>
      </c>
      <c r="C59" s="127">
        <v>0.018</v>
      </c>
      <c r="D59" s="110">
        <v>1.454</v>
      </c>
      <c r="E59" s="127">
        <f t="shared" si="7"/>
        <v>0.0047556142668428</v>
      </c>
      <c r="F59" s="105">
        <f t="shared" si="7"/>
        <v>0.3841479524438573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3"/>
      <c r="D60" s="106"/>
      <c r="E60" s="127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29" t="s">
        <v>26</v>
      </c>
      <c r="D61" s="130"/>
      <c r="E61" s="129" t="s">
        <v>27</v>
      </c>
      <c r="F61" s="130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84</v>
      </c>
      <c r="C62" s="128">
        <v>0.00525</v>
      </c>
      <c r="D62" s="114">
        <v>0.811</v>
      </c>
      <c r="E62" s="128">
        <f>C62/454*100</f>
        <v>0.001156387665198238</v>
      </c>
      <c r="F62" s="112">
        <f>D62/454*1000</f>
        <v>1.786343612334802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97</v>
      </c>
      <c r="C63" s="128">
        <v>0.0125</v>
      </c>
      <c r="D63" s="114">
        <v>0.8875</v>
      </c>
      <c r="E63" s="128">
        <f>C63/454*100</f>
        <v>0.0027533039647577094</v>
      </c>
      <c r="F63" s="112">
        <f>D63/454*1000</f>
        <v>1.9548458149779733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88</v>
      </c>
      <c r="C64" s="128">
        <v>0.0245</v>
      </c>
      <c r="D64" s="114">
        <v>0.9125</v>
      </c>
      <c r="E64" s="128">
        <f>C64/454*100</f>
        <v>0.005396475770925111</v>
      </c>
      <c r="F64" s="112">
        <f>D64/454*1000</f>
        <v>2.0099118942731278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41" t="s">
        <v>26</v>
      </c>
      <c r="D66" s="141"/>
      <c r="E66" s="129" t="s">
        <v>29</v>
      </c>
      <c r="F66" s="130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85</v>
      </c>
      <c r="C67" s="148">
        <v>0.0033</v>
      </c>
      <c r="D67" s="109">
        <v>0.1166</v>
      </c>
      <c r="E67" s="148">
        <f aca="true" t="shared" si="8" ref="E67:F69">C67/454*1000000</f>
        <v>7.2687224669603525</v>
      </c>
      <c r="F67" s="105">
        <f t="shared" si="8"/>
        <v>256.82819383259914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86</v>
      </c>
      <c r="C68" s="148">
        <v>0.0018</v>
      </c>
      <c r="D68" s="109">
        <v>0.1245</v>
      </c>
      <c r="E68" s="148">
        <f t="shared" si="8"/>
        <v>3.9647577092511015</v>
      </c>
      <c r="F68" s="105">
        <f t="shared" si="8"/>
        <v>274.22907488986783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94</v>
      </c>
      <c r="C69" s="148">
        <v>0.0013</v>
      </c>
      <c r="D69" s="109">
        <v>0.1244</v>
      </c>
      <c r="E69" s="148">
        <f t="shared" si="8"/>
        <v>2.8634361233480172</v>
      </c>
      <c r="F69" s="105">
        <f t="shared" si="8"/>
        <v>274.0088105726872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92</v>
      </c>
      <c r="E75" s="93">
        <v>1.1341</v>
      </c>
      <c r="F75" s="93">
        <v>1.5438</v>
      </c>
      <c r="G75" s="93">
        <v>1.0321</v>
      </c>
      <c r="H75" s="93">
        <v>0.1215</v>
      </c>
      <c r="I75" s="93">
        <v>0.123</v>
      </c>
      <c r="J75" s="93">
        <v>0.152</v>
      </c>
      <c r="K75" s="93">
        <v>0.0737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0.8817</v>
      </c>
      <c r="E76" s="94" t="s">
        <v>92</v>
      </c>
      <c r="F76" s="94">
        <v>1.3613</v>
      </c>
      <c r="G76" s="94">
        <v>0.9101</v>
      </c>
      <c r="H76" s="94">
        <v>0.1071</v>
      </c>
      <c r="I76" s="94">
        <v>0.1085</v>
      </c>
      <c r="J76" s="94">
        <v>0.134</v>
      </c>
      <c r="K76" s="94">
        <v>0.065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0.6477</v>
      </c>
      <c r="E77" s="93">
        <v>0.7346</v>
      </c>
      <c r="F77" s="93" t="s">
        <v>92</v>
      </c>
      <c r="G77" s="93">
        <v>0.6685</v>
      </c>
      <c r="H77" s="93">
        <v>0.0787</v>
      </c>
      <c r="I77" s="93">
        <v>0.0797</v>
      </c>
      <c r="J77" s="93">
        <v>0.0985</v>
      </c>
      <c r="K77" s="93">
        <v>0.0478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0.9689</v>
      </c>
      <c r="E78" s="94">
        <v>1.099</v>
      </c>
      <c r="F78" s="94">
        <v>1.4963</v>
      </c>
      <c r="G78" s="94" t="s">
        <v>92</v>
      </c>
      <c r="H78" s="94">
        <v>0.1177</v>
      </c>
      <c r="I78" s="94">
        <v>0.1192</v>
      </c>
      <c r="J78" s="94">
        <v>0.1473</v>
      </c>
      <c r="K78" s="94">
        <v>0.0714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8.2317</v>
      </c>
      <c r="E79" s="93">
        <v>9.335</v>
      </c>
      <c r="F79" s="93">
        <v>12.7069</v>
      </c>
      <c r="G79" s="93">
        <v>8.492</v>
      </c>
      <c r="H79" s="93" t="s">
        <v>92</v>
      </c>
      <c r="I79" s="93">
        <v>1.0127</v>
      </c>
      <c r="J79" s="93">
        <v>1.2512</v>
      </c>
      <c r="K79" s="93">
        <v>0.6069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8.1273</v>
      </c>
      <c r="E80" s="94">
        <v>9.2173</v>
      </c>
      <c r="F80" s="94">
        <v>12.547</v>
      </c>
      <c r="G80" s="94">
        <v>8.3879</v>
      </c>
      <c r="H80" s="94">
        <v>0.9874</v>
      </c>
      <c r="I80" s="94" t="s">
        <v>92</v>
      </c>
      <c r="J80" s="94">
        <v>1.2355</v>
      </c>
      <c r="K80" s="94">
        <v>0.5992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6.5786</v>
      </c>
      <c r="E81" s="93">
        <v>7.4606</v>
      </c>
      <c r="F81" s="93">
        <v>10.1563</v>
      </c>
      <c r="G81" s="93">
        <v>6.7891</v>
      </c>
      <c r="H81" s="93">
        <v>0.7993</v>
      </c>
      <c r="I81" s="93">
        <v>0.8094</v>
      </c>
      <c r="J81" s="93" t="s">
        <v>92</v>
      </c>
      <c r="K81" s="93">
        <v>0.4849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13.5631</v>
      </c>
      <c r="E82" s="94">
        <v>15.3819</v>
      </c>
      <c r="F82" s="94">
        <v>20.9386</v>
      </c>
      <c r="G82" s="94">
        <v>13.9977</v>
      </c>
      <c r="H82" s="94">
        <v>1.6481</v>
      </c>
      <c r="I82" s="94">
        <v>1.6694</v>
      </c>
      <c r="J82" s="94">
        <v>2.0592</v>
      </c>
      <c r="K82" s="94" t="s">
        <v>92</v>
      </c>
      <c r="L82" s="50"/>
      <c r="M82" s="63"/>
      <c r="N82" s="85"/>
      <c r="O82" s="85"/>
      <c r="P82" s="85"/>
      <c r="Q82" s="85"/>
      <c r="R82" s="87"/>
      <c r="S82" s="85"/>
      <c r="T82" s="85"/>
      <c r="U82" s="117"/>
      <c r="V82" s="119"/>
      <c r="W82" s="117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18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18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K85" s="53"/>
      <c r="L85" s="53"/>
      <c r="M85" s="119"/>
      <c r="N85" s="118"/>
      <c r="O85" s="118"/>
      <c r="P85" s="118"/>
      <c r="Q85" s="118"/>
      <c r="R85" s="118"/>
      <c r="S85" s="118"/>
      <c r="T85" s="118"/>
      <c r="U85" s="115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K86" s="53"/>
      <c r="L86" s="53"/>
      <c r="M86" s="121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K87" s="53"/>
      <c r="L87" s="121"/>
      <c r="M87" s="116"/>
      <c r="N87" s="121"/>
      <c r="O87" s="116"/>
      <c r="P87" s="116"/>
      <c r="Q87" s="116"/>
      <c r="R87" s="116"/>
      <c r="S87" s="116"/>
      <c r="T87" s="116"/>
      <c r="U87" s="125"/>
      <c r="V87" s="116"/>
      <c r="W87" s="116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116"/>
      <c r="M88" s="116"/>
      <c r="N88" s="116"/>
      <c r="O88" s="121"/>
      <c r="P88" s="116"/>
      <c r="Q88" s="116"/>
      <c r="R88" s="116"/>
      <c r="S88" s="116"/>
      <c r="T88" s="116"/>
      <c r="U88" s="116"/>
      <c r="V88" s="116"/>
      <c r="W88" s="116"/>
      <c r="X88" s="53"/>
    </row>
    <row r="89" spans="2:24" ht="15">
      <c r="B89" s="1" t="s">
        <v>52</v>
      </c>
      <c r="J89" s="53"/>
      <c r="K89" s="53"/>
      <c r="L89" s="116"/>
      <c r="M89" s="116"/>
      <c r="N89" s="116"/>
      <c r="O89" s="116"/>
      <c r="P89" s="121"/>
      <c r="Q89" s="116"/>
      <c r="R89" s="116"/>
      <c r="S89" s="116"/>
      <c r="T89" s="116"/>
      <c r="U89" s="116"/>
      <c r="V89" s="116"/>
      <c r="W89" s="116"/>
      <c r="X89" s="53"/>
    </row>
    <row r="90" spans="2:24" ht="15">
      <c r="B90" s="1" t="s">
        <v>53</v>
      </c>
      <c r="J90" s="53"/>
      <c r="K90" s="122"/>
      <c r="L90" s="116"/>
      <c r="M90" s="121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53"/>
    </row>
    <row r="91" spans="2:24" ht="15">
      <c r="B91" s="1" t="s">
        <v>54</v>
      </c>
      <c r="J91" s="53"/>
      <c r="K91" s="116"/>
      <c r="L91" s="116"/>
      <c r="M91" s="121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53"/>
    </row>
    <row r="92" spans="2:24" ht="15">
      <c r="B92" s="1" t="s">
        <v>55</v>
      </c>
      <c r="J92" s="53"/>
      <c r="K92" s="116"/>
      <c r="L92" s="116"/>
      <c r="M92" s="116"/>
      <c r="N92" s="121"/>
      <c r="O92" s="116"/>
      <c r="P92" s="116"/>
      <c r="Q92" s="116"/>
      <c r="R92" s="116"/>
      <c r="S92" s="116"/>
      <c r="T92" s="116"/>
      <c r="U92" s="116"/>
      <c r="V92" s="121"/>
      <c r="W92" s="116"/>
      <c r="X92" s="53"/>
    </row>
    <row r="93" spans="2:24" ht="15">
      <c r="B93" s="1" t="s">
        <v>56</v>
      </c>
      <c r="J93" s="53"/>
      <c r="K93" s="116"/>
      <c r="L93" s="116"/>
      <c r="M93" s="116"/>
      <c r="N93" s="116"/>
      <c r="O93" s="121"/>
      <c r="P93" s="116"/>
      <c r="Q93" s="116"/>
      <c r="R93" s="116"/>
      <c r="S93" s="116"/>
      <c r="T93" s="116"/>
      <c r="U93" s="116"/>
      <c r="V93" s="116"/>
      <c r="W93" s="121"/>
      <c r="X93" s="53"/>
    </row>
    <row r="94" spans="2:24" ht="15">
      <c r="B94" s="1" t="s">
        <v>57</v>
      </c>
      <c r="J94" s="53"/>
      <c r="K94" s="116"/>
      <c r="L94" s="116"/>
      <c r="M94" s="116"/>
      <c r="N94" s="116"/>
      <c r="O94" s="116"/>
      <c r="P94" s="121"/>
      <c r="Q94" s="116"/>
      <c r="R94" s="116"/>
      <c r="S94" s="116"/>
      <c r="T94" s="116"/>
      <c r="U94" s="116"/>
      <c r="V94" s="53"/>
      <c r="W94" s="53"/>
      <c r="X94" s="53"/>
    </row>
    <row r="95" spans="2:24" ht="15">
      <c r="B95" s="1" t="s">
        <v>58</v>
      </c>
      <c r="J95" s="53"/>
      <c r="K95" s="116"/>
      <c r="L95" s="116"/>
      <c r="M95" s="116"/>
      <c r="N95" s="116"/>
      <c r="O95" s="116"/>
      <c r="P95" s="116"/>
      <c r="Q95" s="121"/>
      <c r="R95" s="116"/>
      <c r="S95" s="116"/>
      <c r="T95" s="116"/>
      <c r="U95" s="122"/>
      <c r="V95" s="53"/>
      <c r="W95" s="53"/>
      <c r="X95" s="53"/>
    </row>
    <row r="96" spans="2:24" ht="15">
      <c r="B96" s="1" t="s">
        <v>59</v>
      </c>
      <c r="J96" s="53"/>
      <c r="K96" s="116"/>
      <c r="L96" s="116"/>
      <c r="M96" s="116"/>
      <c r="N96" s="116"/>
      <c r="O96" s="116"/>
      <c r="P96" s="116"/>
      <c r="Q96" s="116"/>
      <c r="R96" s="121"/>
      <c r="S96" s="116"/>
      <c r="T96" s="116"/>
      <c r="U96" s="53"/>
      <c r="V96" s="53"/>
      <c r="W96" s="53"/>
      <c r="X96" s="53"/>
    </row>
    <row r="97" spans="2:23" ht="15">
      <c r="B97" s="1" t="s">
        <v>60</v>
      </c>
      <c r="J97" s="53"/>
      <c r="K97" s="116"/>
      <c r="L97" s="116"/>
      <c r="M97" s="116"/>
      <c r="N97" s="116"/>
      <c r="O97" s="116"/>
      <c r="P97" s="116"/>
      <c r="Q97" s="116"/>
      <c r="R97" s="116"/>
      <c r="S97" s="121"/>
      <c r="T97" s="116"/>
      <c r="U97" s="53"/>
      <c r="V97" s="53"/>
      <c r="W97" s="53"/>
    </row>
    <row r="98" spans="2:23" ht="15">
      <c r="B98" s="1" t="s">
        <v>61</v>
      </c>
      <c r="J98" s="53"/>
      <c r="K98" s="53"/>
      <c r="L98" s="116"/>
      <c r="M98" s="116"/>
      <c r="N98" s="116"/>
      <c r="O98" s="116"/>
      <c r="P98" s="116"/>
      <c r="Q98" s="116"/>
      <c r="R98" s="116"/>
      <c r="S98" s="116"/>
      <c r="T98" s="121"/>
      <c r="U98" s="53"/>
      <c r="V98" s="53"/>
      <c r="W98" s="53"/>
    </row>
    <row r="99" spans="2:23" ht="15">
      <c r="B99" s="1" t="s">
        <v>62</v>
      </c>
      <c r="J99" s="53"/>
      <c r="K99" s="53"/>
      <c r="L99" s="116"/>
      <c r="M99" s="116"/>
      <c r="N99" s="116"/>
      <c r="O99" s="121"/>
      <c r="P99" s="116"/>
      <c r="Q99" s="116"/>
      <c r="R99" s="116"/>
      <c r="S99" s="116"/>
      <c r="T99" s="116"/>
      <c r="U99" s="53"/>
      <c r="V99" s="53"/>
      <c r="W99" s="53"/>
    </row>
    <row r="100" spans="2:22" ht="15">
      <c r="B100" s="1"/>
      <c r="J100" s="53"/>
      <c r="K100" s="53"/>
      <c r="L100" s="116"/>
      <c r="M100" s="116"/>
      <c r="N100" s="116"/>
      <c r="O100" s="116"/>
      <c r="P100" s="121"/>
      <c r="Q100" s="116"/>
      <c r="R100" s="116"/>
      <c r="S100" s="116"/>
      <c r="T100" s="116"/>
      <c r="U100" s="53"/>
      <c r="V100" s="53"/>
    </row>
    <row r="101" spans="10:22" ht="15">
      <c r="J101" s="53"/>
      <c r="K101" s="53"/>
      <c r="L101" s="116"/>
      <c r="M101" s="116"/>
      <c r="N101" s="116"/>
      <c r="O101" s="116"/>
      <c r="P101" s="116"/>
      <c r="Q101" s="121"/>
      <c r="R101" s="116"/>
      <c r="S101" s="116"/>
      <c r="T101" s="116"/>
      <c r="U101" s="53"/>
      <c r="V101" s="53"/>
    </row>
    <row r="102" spans="2:22" ht="15">
      <c r="B102" s="139" t="s">
        <v>63</v>
      </c>
      <c r="C102" s="138"/>
      <c r="D102" s="138"/>
      <c r="E102" s="138"/>
      <c r="F102" s="138"/>
      <c r="J102" s="53"/>
      <c r="K102" s="53"/>
      <c r="L102" s="53"/>
      <c r="M102" s="116"/>
      <c r="N102" s="116"/>
      <c r="O102" s="116"/>
      <c r="P102" s="116"/>
      <c r="Q102" s="116"/>
      <c r="R102" s="121"/>
      <c r="S102" s="116"/>
      <c r="T102" s="116"/>
      <c r="U102" s="53"/>
      <c r="V102" s="53"/>
    </row>
    <row r="103" spans="2:22" ht="15">
      <c r="B103" s="137" t="s">
        <v>64</v>
      </c>
      <c r="C103" s="138"/>
      <c r="D103" s="138"/>
      <c r="E103" s="138"/>
      <c r="F103" s="138"/>
      <c r="J103" s="53"/>
      <c r="K103" s="53"/>
      <c r="L103" s="53"/>
      <c r="M103" s="116"/>
      <c r="N103" s="116"/>
      <c r="O103" s="116"/>
      <c r="P103" s="116"/>
      <c r="Q103" s="116"/>
      <c r="R103" s="116"/>
      <c r="S103" s="121"/>
      <c r="T103" s="116"/>
      <c r="U103" s="53"/>
      <c r="V103" s="53"/>
    </row>
    <row r="104" spans="2:22" ht="78" customHeight="1">
      <c r="B104" s="137" t="s">
        <v>65</v>
      </c>
      <c r="C104" s="138"/>
      <c r="D104" s="138"/>
      <c r="E104" s="138"/>
      <c r="F104" s="138"/>
      <c r="J104" s="53"/>
      <c r="K104" s="53"/>
      <c r="L104" s="53"/>
      <c r="M104" s="116"/>
      <c r="N104" s="116"/>
      <c r="O104" s="116"/>
      <c r="P104" s="116"/>
      <c r="Q104" s="116"/>
      <c r="R104" s="116"/>
      <c r="S104" s="116"/>
      <c r="T104" s="121"/>
      <c r="U104" s="53"/>
      <c r="V104" s="53"/>
    </row>
    <row r="105" spans="2:21" ht="15">
      <c r="B105" s="137" t="s">
        <v>66</v>
      </c>
      <c r="C105" s="138"/>
      <c r="D105" s="138"/>
      <c r="E105" s="138"/>
      <c r="F105" s="138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37" t="s">
        <v>67</v>
      </c>
      <c r="C106" s="138"/>
      <c r="D106" s="138"/>
      <c r="E106" s="138"/>
      <c r="F106" s="138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37" t="s">
        <v>68</v>
      </c>
      <c r="C107" s="138"/>
      <c r="D107" s="138"/>
      <c r="E107" s="138"/>
      <c r="F107" s="138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37" t="s">
        <v>69</v>
      </c>
      <c r="C108" s="138"/>
      <c r="D108" s="138"/>
      <c r="E108" s="138"/>
      <c r="F108" s="138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43" t="s">
        <v>70</v>
      </c>
      <c r="C109" s="138"/>
      <c r="D109" s="138"/>
      <c r="E109" s="138"/>
      <c r="F109" s="138"/>
    </row>
    <row r="111" spans="2:6" ht="15.75">
      <c r="B111" s="51" t="s">
        <v>71</v>
      </c>
      <c r="C111" s="144"/>
      <c r="D111" s="145"/>
      <c r="E111" s="145"/>
      <c r="F111" s="146"/>
    </row>
    <row r="112" spans="2:6" ht="30.75" customHeight="1">
      <c r="B112" s="51" t="s">
        <v>72</v>
      </c>
      <c r="C112" s="140" t="s">
        <v>73</v>
      </c>
      <c r="D112" s="140"/>
      <c r="E112" s="140" t="s">
        <v>74</v>
      </c>
      <c r="F112" s="140"/>
    </row>
    <row r="113" spans="2:6" ht="30.75" customHeight="1">
      <c r="B113" s="51" t="s">
        <v>75</v>
      </c>
      <c r="C113" s="140" t="s">
        <v>76</v>
      </c>
      <c r="D113" s="140"/>
      <c r="E113" s="140" t="s">
        <v>77</v>
      </c>
      <c r="F113" s="140"/>
    </row>
    <row r="114" spans="2:6" ht="15" customHeight="1">
      <c r="B114" s="142" t="s">
        <v>78</v>
      </c>
      <c r="C114" s="140" t="s">
        <v>79</v>
      </c>
      <c r="D114" s="140"/>
      <c r="E114" s="140" t="s">
        <v>80</v>
      </c>
      <c r="F114" s="140"/>
    </row>
    <row r="115" spans="2:6" ht="15">
      <c r="B115" s="142"/>
      <c r="C115" s="140"/>
      <c r="D115" s="140"/>
      <c r="E115" s="140"/>
      <c r="F115" s="140"/>
    </row>
  </sheetData>
  <sheetProtection/>
  <mergeCells count="43">
    <mergeCell ref="C113:D113"/>
    <mergeCell ref="E113:F113"/>
    <mergeCell ref="B114:B115"/>
    <mergeCell ref="C114:D115"/>
    <mergeCell ref="E114:F115"/>
    <mergeCell ref="B109:F109"/>
    <mergeCell ref="C111:F11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C21:D21"/>
    <mergeCell ref="E21:F21"/>
    <mergeCell ref="C26:D26"/>
    <mergeCell ref="E26:F26"/>
    <mergeCell ref="C31:D31"/>
    <mergeCell ref="E31:F31"/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2015-09-14T05:58:54Z</dcterms:modified>
  <cp:category/>
  <cp:version/>
  <cp:contentType/>
  <cp:contentStatus/>
</cp:coreProperties>
</file>