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<sst xmlns="http://schemas.openxmlformats.org/spreadsheetml/2006/main" count="174" uniqueCount="103">
  <si>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</si>
  <si>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</si>
  <si>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</si>
  <si>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</si>
  <si>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</si>
  <si>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</si>
  <si>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</si>
  <si>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</si>
  <si>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</si>
  <si>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</si>
  <si>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</si>
  <si>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</si>
  <si>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</si>
  <si>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</si>
  <si>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</si>
  <si>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</si>
  <si>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</si>
  <si>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</si>
  <si>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</si>
  <si>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</si>
  <si>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</si>
  <si>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</si>
  <si>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</si>
  <si>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</si>
  <si>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</si>
  <si>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</si>
  <si>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</si>
  <si>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</si>
  <si>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</si>
  <si>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</si>
  <si>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</si>
  <si>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</si>
  <si>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</si>
  <si>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</si>
  <si>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</si>
  <si>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</si>
  <si>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</si>
  <si>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</si>
  <si>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</si>
  <si>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</si>
  <si>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</si>
  <si>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</si>
  <si>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</si>
  <si>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</si>
  <si>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</si>
  <si>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</si>
  <si>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</si>
  <si>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</si>
  <si>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</si>
  <si>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</si>
  <si>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</si>
  <si>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</si>
  <si>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</si>
  <si>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</si>
  <si>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</si>
  <si>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</si>
  <si>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</si>
  <si>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</si>
  <si>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</si>
  <si>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</si>
  <si>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</si>
  <si>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</si>
  <si>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</si>
  <si>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</si>
  <si>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</si>
  <si>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</si>
  <si>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</si>
  <si>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</si>
  <si>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</si>
  <si>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</si>
  <si>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</si>
  <si>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</si>
  <si>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</si>
  <si>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</si>
  <si>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</si>
  <si>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</si>
  <si>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</si>
  <si>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</si>
  <si>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CME - Травень'20</t>
  </si>
  <si>
    <t>CME -Липень'20</t>
  </si>
  <si>
    <t>Euronext -Серпень '20 (€/МT)</t>
  </si>
  <si>
    <t>Euronext - Вересень'20 (€/МT)</t>
  </si>
  <si>
    <t>CME - Липень'20</t>
  </si>
  <si>
    <t>Euronext -Червень '20 (€/МT)</t>
  </si>
  <si>
    <t>Euronext -Серпнь '20 (€/МT)</t>
  </si>
  <si>
    <t>Euronext -Листопад'20 (€/МT)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</si>
  <si>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</si>
  <si>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</si>
  <si>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</si>
  <si>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</si>
  <si>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</si>
  <si>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</si>
  <si>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</si>
  <si>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>Euronext -Лютий'21 (€/МT)</t>
  </si>
  <si>
    <t>CME -Березень'20</t>
  </si>
  <si>
    <t>CME -Серпень'20</t>
  </si>
  <si>
    <t>Ціна за М.Т. (JPY)</t>
  </si>
  <si>
    <t>TOCOM - Липень'20 (¥/МT)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</si>
  <si>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</si>
  <si>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</si>
  <si>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</si>
  <si>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</si>
  <si>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 xml:space="preserve">                           11 травня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</si>
</sst>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188" fontId="75" fillId="37" borderId="10" xfId="0" applyNumberFormat="1" applyFont="1" applyFill="1" applyBorder="1" applyAlignment="1">
      <alignment horizontal="center" vertical="top" wrapText="1"/>
    </xf>
    <xf numFmtId="188" fontId="77" fillId="37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7"/>
      <c r="C4" s="155" t="s">
        <v>102</v>
      </c>
      <c r="D4" s="156"/>
      <c r="E4" s="156"/>
      <c r="F4" s="157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78</v>
      </c>
      <c r="C7" s="110">
        <v>0.004</v>
      </c>
      <c r="D7" s="13">
        <v>3.19</v>
      </c>
      <c r="E7" s="110">
        <v>0.079</v>
      </c>
      <c r="F7" s="12">
        <v>151.33</v>
      </c>
    </row>
    <row r="8" spans="2:6" s="5" customFormat="1" ht="15">
      <c r="B8" s="23" t="s">
        <v>82</v>
      </c>
      <c r="C8" s="110">
        <v>0.006</v>
      </c>
      <c r="D8" s="13">
        <v>3.18</v>
      </c>
      <c r="E8" s="110">
        <v>0</v>
      </c>
      <c r="F8" s="12">
        <v>153.93</v>
      </c>
    </row>
    <row r="9" spans="2:17" s="5" customFormat="1" ht="15">
      <c r="B9" s="23" t="s">
        <v>90</v>
      </c>
      <c r="C9" s="110">
        <v>0.006</v>
      </c>
      <c r="D9" s="13">
        <v>3.24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1"/>
      <c r="D10" s="140"/>
      <c r="E10" s="121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41" t="s">
        <v>96</v>
      </c>
      <c r="D11" s="142"/>
      <c r="E11" s="141" t="s">
        <v>6</v>
      </c>
      <c r="F11" s="14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97</v>
      </c>
      <c r="C12" s="139">
        <v>200</v>
      </c>
      <c r="D12" s="84">
        <v>19100</v>
      </c>
      <c r="E12" s="135">
        <f>C12/$D$22</f>
        <v>37.80718336483932</v>
      </c>
      <c r="F12" s="68">
        <f>D12/D87</f>
        <v>177.72401600446636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98</v>
      </c>
      <c r="C13" s="123">
        <v>500</v>
      </c>
      <c r="D13" s="84">
        <v>19750</v>
      </c>
      <c r="E13" s="135">
        <f>C13/$D$22</f>
        <v>94.5179584120983</v>
      </c>
      <c r="F13" s="68">
        <f>D13/D87</f>
        <v>183.77221550200056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99</v>
      </c>
      <c r="C14" s="123">
        <v>0</v>
      </c>
      <c r="D14" s="84" t="s">
        <v>72</v>
      </c>
      <c r="E14" s="126">
        <f>C14/$D$22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38"/>
      <c r="D15" s="6"/>
      <c r="E15" s="138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2" t="s">
        <v>7</v>
      </c>
      <c r="D16" s="133"/>
      <c r="E16" s="132" t="s">
        <v>6</v>
      </c>
      <c r="F16" s="133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83</v>
      </c>
      <c r="C17" s="124">
        <v>0.15</v>
      </c>
      <c r="D17" s="68">
        <v>165.5</v>
      </c>
      <c r="E17" s="124">
        <v>0.8</v>
      </c>
      <c r="F17" s="68">
        <v>190.85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84</v>
      </c>
      <c r="C18" s="124">
        <v>0.74</v>
      </c>
      <c r="D18" s="12">
        <v>167.5</v>
      </c>
      <c r="E18" s="124">
        <v>0.48</v>
      </c>
      <c r="F18" s="68">
        <v>195.59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85</v>
      </c>
      <c r="C19" s="135">
        <v>0.15</v>
      </c>
      <c r="D19" s="12">
        <v>166</v>
      </c>
      <c r="E19" s="135">
        <v>0.62</v>
      </c>
      <c r="F19" s="68">
        <v>199.49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1" t="s">
        <v>5</v>
      </c>
      <c r="D21" s="142"/>
      <c r="E21" s="151" t="s">
        <v>6</v>
      </c>
      <c r="F21" s="15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78</v>
      </c>
      <c r="C22" s="110">
        <v>0.046</v>
      </c>
      <c r="D22" s="13">
        <v>5.29</v>
      </c>
      <c r="E22" s="110">
        <f aca="true" t="shared" si="0" ref="E22:F24">C22*36.7437</f>
        <v>1.6902101999999999</v>
      </c>
      <c r="F22" s="12">
        <f t="shared" si="0"/>
        <v>194.37417299999998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82</v>
      </c>
      <c r="C23" s="110">
        <v>0.046</v>
      </c>
      <c r="D23" s="13">
        <v>5.17</v>
      </c>
      <c r="E23" s="110">
        <f t="shared" si="0"/>
        <v>1.6902101999999999</v>
      </c>
      <c r="F23" s="12">
        <f t="shared" si="0"/>
        <v>189.96492899999998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90</v>
      </c>
      <c r="C24" s="110">
        <v>0.044</v>
      </c>
      <c r="D24" s="72">
        <v>5.21</v>
      </c>
      <c r="E24" s="110">
        <f t="shared" si="0"/>
        <v>1.6167227999999998</v>
      </c>
      <c r="F24" s="12">
        <f t="shared" si="0"/>
        <v>191.434677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51" t="s">
        <v>9</v>
      </c>
      <c r="D26" s="151"/>
      <c r="E26" s="141" t="s">
        <v>10</v>
      </c>
      <c r="F26" s="14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81</v>
      </c>
      <c r="C27" s="134">
        <v>0</v>
      </c>
      <c r="D27" s="68">
        <v>188.25</v>
      </c>
      <c r="E27" s="163">
        <f>C27*36.7437</f>
        <v>0</v>
      </c>
      <c r="F27" s="68">
        <f>D27/$D$86</f>
        <v>203.95449620801733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89</v>
      </c>
      <c r="C28" s="110">
        <v>0.13</v>
      </c>
      <c r="D28" s="12">
        <v>189.75</v>
      </c>
      <c r="E28" s="162">
        <f>C28*36.7437</f>
        <v>4.776681</v>
      </c>
      <c r="F28" s="68">
        <f>D28/$D$86</f>
        <v>205.57963163596966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101</v>
      </c>
      <c r="C29" s="110">
        <v>0.13</v>
      </c>
      <c r="D29" s="12">
        <v>191.25</v>
      </c>
      <c r="E29" s="162">
        <f>C29*36.7437</f>
        <v>4.776681</v>
      </c>
      <c r="F29" s="68">
        <f>D29/$D$86</f>
        <v>207.204767063922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51" t="s">
        <v>12</v>
      </c>
      <c r="D31" s="151"/>
      <c r="E31" s="151" t="s">
        <v>10</v>
      </c>
      <c r="F31" s="15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80</v>
      </c>
      <c r="C32" s="124">
        <v>0.74</v>
      </c>
      <c r="D32" s="12">
        <v>370</v>
      </c>
      <c r="E32" s="124">
        <f>C32/$D$86</f>
        <v>0.8017334777898157</v>
      </c>
      <c r="F32" s="68">
        <f aca="true" t="shared" si="1" ref="E32:F34">D32/$D$86</f>
        <v>400.8667388949079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24">
        <v>0.6</v>
      </c>
      <c r="D33" s="12">
        <v>373</v>
      </c>
      <c r="E33" s="124">
        <f t="shared" si="1"/>
        <v>0.6500541711809317</v>
      </c>
      <c r="F33" s="68">
        <f t="shared" si="1"/>
        <v>404.11700975081254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93</v>
      </c>
      <c r="C34" s="124">
        <v>0.4</v>
      </c>
      <c r="D34" s="12">
        <v>375</v>
      </c>
      <c r="E34" s="124">
        <f t="shared" si="1"/>
        <v>0.4333694474539545</v>
      </c>
      <c r="F34" s="68">
        <f t="shared" si="1"/>
        <v>406.28385698808233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5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9" t="s">
        <v>5</v>
      </c>
      <c r="D36" s="150"/>
      <c r="E36" s="149" t="s">
        <v>6</v>
      </c>
      <c r="F36" s="15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78</v>
      </c>
      <c r="C37" s="131">
        <v>0.032</v>
      </c>
      <c r="D37" s="72" t="s">
        <v>72</v>
      </c>
      <c r="E37" s="131">
        <f aca="true" t="shared" si="2" ref="E37:F39">C37*58.0164</f>
        <v>1.8565247999999999</v>
      </c>
      <c r="F37" s="68" t="s">
        <v>72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82</v>
      </c>
      <c r="C38" s="131">
        <v>0.032</v>
      </c>
      <c r="D38" s="72">
        <v>3.032</v>
      </c>
      <c r="E38" s="131">
        <f t="shared" si="2"/>
        <v>1.8565247999999999</v>
      </c>
      <c r="F38" s="68">
        <f t="shared" si="2"/>
        <v>175.9057248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90</v>
      </c>
      <c r="C39" s="131">
        <v>0.024</v>
      </c>
      <c r="D39" s="72">
        <v>2.71</v>
      </c>
      <c r="E39" s="131">
        <f t="shared" si="2"/>
        <v>1.3923936</v>
      </c>
      <c r="F39" s="68">
        <f t="shared" si="2"/>
        <v>157.22444399999998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9" t="s">
        <v>5</v>
      </c>
      <c r="D41" s="150"/>
      <c r="E41" s="149" t="s">
        <v>6</v>
      </c>
      <c r="F41" s="15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78</v>
      </c>
      <c r="C42" s="131">
        <v>0.034</v>
      </c>
      <c r="D42" s="72">
        <v>8.514</v>
      </c>
      <c r="E42" s="131">
        <f>C42*36.7437</f>
        <v>1.2492858</v>
      </c>
      <c r="F42" s="68">
        <f aca="true" t="shared" si="3" ref="E42:F44">D42*36.7437</f>
        <v>312.8358618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82</v>
      </c>
      <c r="C43" s="131">
        <v>0.044</v>
      </c>
      <c r="D43" s="72">
        <v>8.544</v>
      </c>
      <c r="E43" s="131">
        <f t="shared" si="3"/>
        <v>1.6167227999999998</v>
      </c>
      <c r="F43" s="68">
        <f t="shared" si="3"/>
        <v>313.9381728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91</v>
      </c>
      <c r="C44" s="131">
        <v>0.036</v>
      </c>
      <c r="D44" s="72">
        <v>8.55</v>
      </c>
      <c r="E44" s="131">
        <f t="shared" si="3"/>
        <v>1.3227731999999999</v>
      </c>
      <c r="F44" s="68">
        <f t="shared" si="3"/>
        <v>314.158635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51" t="s">
        <v>73</v>
      </c>
      <c r="D46" s="151"/>
      <c r="E46" s="141" t="s">
        <v>6</v>
      </c>
      <c r="F46" s="142"/>
      <c r="G46" s="22"/>
      <c r="H46" s="22"/>
      <c r="I46" s="22"/>
      <c r="K46" s="22"/>
      <c r="L46" s="22"/>
      <c r="M46" s="22"/>
    </row>
    <row r="47" spans="2:13" s="5" customFormat="1" ht="15">
      <c r="B47" s="23" t="s">
        <v>86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87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100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5"/>
    </row>
    <row r="52" spans="2:19" s="21" customFormat="1" ht="15">
      <c r="B52" s="23" t="s">
        <v>78</v>
      </c>
      <c r="C52" s="164">
        <v>0.4</v>
      </c>
      <c r="D52" s="73">
        <v>287.1</v>
      </c>
      <c r="E52" s="110">
        <f>C52*1.1023</f>
        <v>0.44092000000000003</v>
      </c>
      <c r="F52" s="73">
        <f aca="true" t="shared" si="4" ref="E52:F54">D52*1.1023</f>
        <v>316.47033000000005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82</v>
      </c>
      <c r="C53" s="164">
        <v>0.5</v>
      </c>
      <c r="D53" s="73">
        <v>290.2</v>
      </c>
      <c r="E53" s="110">
        <f t="shared" si="4"/>
        <v>0.55115</v>
      </c>
      <c r="F53" s="73">
        <f t="shared" si="4"/>
        <v>319.88746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91</v>
      </c>
      <c r="C54" s="164">
        <v>0.5</v>
      </c>
      <c r="D54" s="73">
        <v>290.9</v>
      </c>
      <c r="E54" s="110">
        <f>C54*1.1023</f>
        <v>0.55115</v>
      </c>
      <c r="F54" s="73">
        <f t="shared" si="4"/>
        <v>320.65907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9" t="s">
        <v>18</v>
      </c>
      <c r="D56" s="150"/>
      <c r="E56" s="149" t="s">
        <v>19</v>
      </c>
      <c r="F56" s="15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78</v>
      </c>
      <c r="C57" s="110">
        <v>0.04</v>
      </c>
      <c r="D57" s="68">
        <v>26.16</v>
      </c>
      <c r="E57" s="124">
        <f>C57/454*1000</f>
        <v>0.0881057268722467</v>
      </c>
      <c r="F57" s="68">
        <f aca="true" t="shared" si="5" ref="E57:F59">D57/454*1000</f>
        <v>57.62114537444934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82</v>
      </c>
      <c r="C58" s="110">
        <v>0.05</v>
      </c>
      <c r="D58" s="68">
        <v>26.51</v>
      </c>
      <c r="E58" s="124">
        <f t="shared" si="5"/>
        <v>0.11013215859030838</v>
      </c>
      <c r="F58" s="68">
        <f t="shared" si="5"/>
        <v>58.3920704845815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91</v>
      </c>
      <c r="C59" s="110">
        <v>0.04</v>
      </c>
      <c r="D59" s="68">
        <v>26.69</v>
      </c>
      <c r="E59" s="124">
        <f t="shared" si="5"/>
        <v>0.0881057268722467</v>
      </c>
      <c r="F59" s="68">
        <f t="shared" si="5"/>
        <v>58.78854625550661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9" t="s">
        <v>21</v>
      </c>
      <c r="D61" s="150"/>
      <c r="E61" s="149" t="s">
        <v>6</v>
      </c>
      <c r="F61" s="15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78</v>
      </c>
      <c r="C62" s="131">
        <v>0.11</v>
      </c>
      <c r="D62" s="72">
        <v>17.5</v>
      </c>
      <c r="E62" s="131">
        <f aca="true" t="shared" si="6" ref="E62:F64">C62*22.026</f>
        <v>2.42286</v>
      </c>
      <c r="F62" s="68">
        <f t="shared" si="6"/>
        <v>385.455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82</v>
      </c>
      <c r="C63" s="131">
        <v>0.07</v>
      </c>
      <c r="D63" s="72">
        <v>15.4</v>
      </c>
      <c r="E63" s="131">
        <f t="shared" si="6"/>
        <v>1.5418200000000002</v>
      </c>
      <c r="F63" s="68">
        <f t="shared" si="6"/>
        <v>339.2004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90</v>
      </c>
      <c r="C64" s="131">
        <v>0.075</v>
      </c>
      <c r="D64" s="72">
        <v>11.97</v>
      </c>
      <c r="E64" s="131">
        <f t="shared" si="6"/>
        <v>1.65195</v>
      </c>
      <c r="F64" s="68">
        <f t="shared" si="6"/>
        <v>263.65122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9" t="s">
        <v>76</v>
      </c>
      <c r="D66" s="150"/>
      <c r="E66" s="149" t="s">
        <v>23</v>
      </c>
      <c r="F66" s="15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92</v>
      </c>
      <c r="C67" s="131">
        <v>0.025</v>
      </c>
      <c r="D67" s="72">
        <v>1.11</v>
      </c>
      <c r="E67" s="131">
        <f aca="true" t="shared" si="7" ref="E67:F69">C67/3.785</f>
        <v>0.0066050198150594455</v>
      </c>
      <c r="F67" s="68">
        <f>D67/3.785</f>
        <v>0.2932628797886394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79</v>
      </c>
      <c r="C68" s="131">
        <v>0.008</v>
      </c>
      <c r="D68" s="72">
        <v>1.09</v>
      </c>
      <c r="E68" s="131">
        <f t="shared" si="7"/>
        <v>0.0021136063408190224</v>
      </c>
      <c r="F68" s="68">
        <f t="shared" si="7"/>
        <v>0.28797886393659183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95</v>
      </c>
      <c r="C69" s="131">
        <v>0.007</v>
      </c>
      <c r="D69" s="72" t="s">
        <v>72</v>
      </c>
      <c r="E69" s="131">
        <f t="shared" si="7"/>
        <v>0.0018494055482166445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9" t="s">
        <v>25</v>
      </c>
      <c r="D71" s="150"/>
      <c r="E71" s="149" t="s">
        <v>26</v>
      </c>
      <c r="F71" s="15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65">
        <v>0.007</v>
      </c>
      <c r="D72" s="119">
        <v>0.857</v>
      </c>
      <c r="E72" s="165">
        <f>C72/454*100</f>
        <v>0.0015418502202643174</v>
      </c>
      <c r="F72" s="74">
        <f>D72/454*1000</f>
        <v>1.8876651982378856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92</v>
      </c>
      <c r="C73" s="165">
        <v>0.0175</v>
      </c>
      <c r="D73" s="119">
        <v>0.88</v>
      </c>
      <c r="E73" s="165">
        <f>C73/454*100</f>
        <v>0.003854625550660793</v>
      </c>
      <c r="F73" s="74">
        <f>D73/454*1000</f>
        <v>1.9383259911894273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79</v>
      </c>
      <c r="C74" s="165">
        <v>0.0375</v>
      </c>
      <c r="D74" s="119">
        <v>0.94</v>
      </c>
      <c r="E74" s="165">
        <f>C74/454*100</f>
        <v>0.008259911894273128</v>
      </c>
      <c r="F74" s="74">
        <f>D74/454*1000</f>
        <v>2.0704845814977975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61" t="s">
        <v>25</v>
      </c>
      <c r="D76" s="161"/>
      <c r="E76" s="149" t="s">
        <v>28</v>
      </c>
      <c r="F76" s="15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79</v>
      </c>
      <c r="C77" s="128">
        <v>0.0017</v>
      </c>
      <c r="D77" s="120">
        <v>0.1015</v>
      </c>
      <c r="E77" s="128">
        <f>C77/454*1000000</f>
        <v>3.7444933920704844</v>
      </c>
      <c r="F77" s="68">
        <f>D77/454*1000000</f>
        <v>223.568281938326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88</v>
      </c>
      <c r="C78" s="128">
        <v>0.0016</v>
      </c>
      <c r="D78" s="120" t="s">
        <v>72</v>
      </c>
      <c r="E78" s="128">
        <f>C78/454*1000000</f>
        <v>3.524229074889868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94</v>
      </c>
      <c r="C79" s="128">
        <v>0.0013</v>
      </c>
      <c r="D79" s="120" t="s">
        <v>72</v>
      </c>
      <c r="E79" s="128">
        <f>C79/454*1000000</f>
        <v>2.8634361233480172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1.0834</v>
      </c>
      <c r="F85" s="130">
        <v>0.0093</v>
      </c>
      <c r="G85" s="130">
        <v>1.2356</v>
      </c>
      <c r="H85" s="130">
        <v>1.0296</v>
      </c>
      <c r="I85" s="130">
        <v>0.7153</v>
      </c>
      <c r="J85" s="130">
        <v>0.6518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0.923</v>
      </c>
      <c r="E86" s="130" t="s">
        <v>72</v>
      </c>
      <c r="F86" s="130">
        <v>0.0086</v>
      </c>
      <c r="G86" s="130">
        <v>1.1405</v>
      </c>
      <c r="H86" s="130">
        <v>0.9503</v>
      </c>
      <c r="I86" s="130">
        <v>0.6602</v>
      </c>
      <c r="J86" s="130">
        <v>0.6016</v>
      </c>
      <c r="K86" s="130">
        <v>0.1191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107.47</v>
      </c>
      <c r="E87" s="130">
        <v>116.433</v>
      </c>
      <c r="F87" s="130" t="s">
        <v>72</v>
      </c>
      <c r="G87" s="130">
        <v>132.7899</v>
      </c>
      <c r="H87" s="130">
        <v>110.6455</v>
      </c>
      <c r="I87" s="130">
        <v>76.8741</v>
      </c>
      <c r="J87" s="130">
        <v>70.049</v>
      </c>
      <c r="K87" s="130">
        <v>13.8664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0.8093</v>
      </c>
      <c r="E88" s="130">
        <v>0.8768</v>
      </c>
      <c r="F88" s="130">
        <v>0.0075</v>
      </c>
      <c r="G88" s="130" t="s">
        <v>72</v>
      </c>
      <c r="H88" s="130">
        <v>0.8332</v>
      </c>
      <c r="I88" s="130">
        <v>0.5789</v>
      </c>
      <c r="J88" s="130">
        <v>0.5275</v>
      </c>
      <c r="K88" s="130">
        <v>0.1044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0.9713</v>
      </c>
      <c r="E89" s="130">
        <v>1.0523</v>
      </c>
      <c r="F89" s="130">
        <v>0.009</v>
      </c>
      <c r="G89" s="130">
        <v>1.2001</v>
      </c>
      <c r="H89" s="130" t="s">
        <v>72</v>
      </c>
      <c r="I89" s="130">
        <v>0.6948</v>
      </c>
      <c r="J89" s="130">
        <v>0.6331</v>
      </c>
      <c r="K89" s="130">
        <v>0.1253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1.398</v>
      </c>
      <c r="E90" s="130">
        <v>1.5146</v>
      </c>
      <c r="F90" s="130">
        <v>0.013</v>
      </c>
      <c r="G90" s="130">
        <v>1.7274</v>
      </c>
      <c r="H90" s="130">
        <v>1.4393</v>
      </c>
      <c r="I90" s="130" t="s">
        <v>72</v>
      </c>
      <c r="J90" s="130">
        <v>0.9112</v>
      </c>
      <c r="K90" s="130">
        <v>0.1804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1.5342</v>
      </c>
      <c r="E91" s="130">
        <v>1.6622</v>
      </c>
      <c r="F91" s="130">
        <v>0.0143</v>
      </c>
      <c r="G91" s="130">
        <v>1.8957</v>
      </c>
      <c r="H91" s="130">
        <v>1.5795</v>
      </c>
      <c r="I91" s="130">
        <v>1.0974</v>
      </c>
      <c r="J91" s="130" t="s">
        <v>72</v>
      </c>
      <c r="K91" s="130">
        <v>0.198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7.7504</v>
      </c>
      <c r="E92" s="130">
        <v>8.3968</v>
      </c>
      <c r="F92" s="130">
        <v>0.0721</v>
      </c>
      <c r="G92" s="130">
        <v>9.5764</v>
      </c>
      <c r="H92" s="130">
        <v>7.9794</v>
      </c>
      <c r="I92" s="130">
        <v>5.5439</v>
      </c>
      <c r="J92" s="130">
        <v>5.0517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0.9230201218386561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4" t="s">
        <v>54</v>
      </c>
      <c r="C114" s="154"/>
      <c r="D114" s="154"/>
      <c r="E114" s="154"/>
      <c r="F114" s="154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53" t="s">
        <v>55</v>
      </c>
      <c r="C115" s="153"/>
      <c r="D115" s="153"/>
      <c r="E115" s="153"/>
      <c r="F115" s="153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53" t="s">
        <v>56</v>
      </c>
      <c r="C116" s="153"/>
      <c r="D116" s="153"/>
      <c r="E116" s="153"/>
      <c r="F116" s="153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53" t="s">
        <v>57</v>
      </c>
      <c r="C117" s="153"/>
      <c r="D117" s="153"/>
      <c r="E117" s="153"/>
      <c r="F117" s="153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53" t="s">
        <v>58</v>
      </c>
      <c r="C118" s="153"/>
      <c r="D118" s="153"/>
      <c r="E118" s="153"/>
      <c r="F118" s="153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53" t="s">
        <v>59</v>
      </c>
      <c r="C119" s="153"/>
      <c r="D119" s="153"/>
      <c r="E119" s="153"/>
      <c r="F119" s="153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53" t="s">
        <v>60</v>
      </c>
      <c r="C120" s="153"/>
      <c r="D120" s="153"/>
      <c r="E120" s="153"/>
      <c r="F120" s="153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52" t="s">
        <v>61</v>
      </c>
      <c r="C121" s="152"/>
      <c r="D121" s="152"/>
      <c r="E121" s="152"/>
      <c r="F121" s="152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47"/>
      <c r="D123" s="160"/>
      <c r="E123" s="160"/>
      <c r="F123" s="148"/>
      <c r="G123" s="113"/>
      <c r="H123" s="113"/>
    </row>
    <row r="124" spans="2:8" ht="30.75" customHeight="1">
      <c r="B124" s="31" t="s">
        <v>63</v>
      </c>
      <c r="C124" s="147" t="s">
        <v>64</v>
      </c>
      <c r="D124" s="148"/>
      <c r="E124" s="147" t="s">
        <v>65</v>
      </c>
      <c r="F124" s="148"/>
      <c r="G124" s="113"/>
      <c r="H124" s="113"/>
    </row>
    <row r="125" spans="2:8" ht="30.75" customHeight="1">
      <c r="B125" s="31" t="s">
        <v>66</v>
      </c>
      <c r="C125" s="147" t="s">
        <v>67</v>
      </c>
      <c r="D125" s="148"/>
      <c r="E125" s="147" t="s">
        <v>68</v>
      </c>
      <c r="F125" s="148"/>
      <c r="G125" s="113"/>
      <c r="H125" s="113"/>
    </row>
    <row r="126" spans="2:8" ht="15" customHeight="1">
      <c r="B126" s="158" t="s">
        <v>69</v>
      </c>
      <c r="C126" s="143" t="s">
        <v>70</v>
      </c>
      <c r="D126" s="144"/>
      <c r="E126" s="143" t="s">
        <v>71</v>
      </c>
      <c r="F126" s="144"/>
      <c r="G126" s="113"/>
      <c r="H126" s="113"/>
    </row>
    <row r="127" spans="2:8" ht="15" customHeight="1">
      <c r="B127" s="159"/>
      <c r="C127" s="145"/>
      <c r="D127" s="146"/>
      <c r="E127" s="145"/>
      <c r="F127" s="146"/>
      <c r="G127" s="113"/>
      <c r="H127" s="113"/>
    </row>
  </sheetData>
  <sheetProtection/>
  <mergeCells count="43">
    <mergeCell ref="B116:F116"/>
    <mergeCell ref="C51:D51"/>
    <mergeCell ref="C46:D46"/>
    <mergeCell ref="C36:D36"/>
    <mergeCell ref="C71:D71"/>
    <mergeCell ref="E66:F6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C21:D21"/>
    <mergeCell ref="E26:F26"/>
    <mergeCell ref="E31:F31"/>
    <mergeCell ref="E46:F46"/>
    <mergeCell ref="C26:D26"/>
    <mergeCell ref="E21:F21"/>
    <mergeCell ref="E36:F36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2020-05-12T10:26:45Z</dcterms:modified>
  <cp:category/>
  <cp:version/>
  <cp:contentType/>
  <cp:contentStatus/>
</cp:coreProperties>
</file>