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<sst xmlns="http://schemas.openxmlformats.org/spreadsheetml/2006/main" count="161" uniqueCount="113">
  <si>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</si>
  <si>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</si>
  <si>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</si>
  <si>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</si>
  <si>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</si>
  <si>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</si>
  <si>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</si>
  <si>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</si>
  <si>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</si>
  <si>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</si>
  <si>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</si>
  <si>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</si>
  <si>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</si>
  <si>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</si>
  <si>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</si>
  <si>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</si>
  <si>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</si>
  <si>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</si>
  <si>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</si>
  <si>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</si>
  <si>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</si>
  <si>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</si>
  <si>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</si>
  <si>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</si>
  <si>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</si>
  <si>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</si>
  <si>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</si>
  <si>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</si>
  <si>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</si>
  <si>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</si>
  <si>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</si>
  <si>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</si>
  <si>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</si>
  <si>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</si>
  <si>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</si>
  <si>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</si>
  <si>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</si>
  <si>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</si>
  <si>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</si>
  <si>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</si>
  <si>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</si>
  <si>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</si>
  <si>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</si>
  <si>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</si>
  <si>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</si>
  <si>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</si>
  <si>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</si>
  <si>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</si>
  <si>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</si>
  <si>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</si>
  <si>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</si>
  <si>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</si>
  <si>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</si>
  <si>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</si>
  <si>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</si>
  <si>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</si>
  <si>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</si>
  <si>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</si>
  <si>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</si>
  <si>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</si>
  <si>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</si>
  <si>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</si>
  <si>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</si>
  <si>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</si>
  <si>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</si>
  <si>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</si>
  <si>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</si>
  <si>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</si>
  <si>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</si>
  <si>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</si>
  <si>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</si>
  <si>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</si>
  <si>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</si>
  <si>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</si>
  <si>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</si>
  <si>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</si>
  <si>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</si>
  <si>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</si>
  <si>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</si>
  <si>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</si>
  <si>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</si>
  <si>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</si>
  <si>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</si>
  <si>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</si>
  <si>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</si>
  <si>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</si>
  <si>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</si>
  <si>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</si>
  <si>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</si>
  <si>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</si>
  <si>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</si>
  <si>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</si>
  <si>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</si>
  <si>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</si>
  <si>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</si>
  <si>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</si>
  <si>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</si>
  <si>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</si>
  <si>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</si>
  <si>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</si>
  <si>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</si>
  <si>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</si>
  <si>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</si>
  <si>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</si>
  <si>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</si>
  <si>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</si>
  <si>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</si>
  <si>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</si>
  <si>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</si>
  <si>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</si>
  <si>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10 лютого 2016 року</t>
  </si>
  <si>
    <t>TOCOM - Вересень'16 (¥/МT)</t>
  </si>
  <si>
    <t>TOCOM - Серпень'16 (¥/МT)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</si>
</sst>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000"/>
    <numFmt numFmtId="166" formatCode="0.00000"/>
    <numFmt numFmtId="167" formatCode="0.0"/>
    <numFmt numFmtId="168" formatCode="#,##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4999699890613556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65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65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64" fontId="8" fillId="0" borderId="18" xfId="0" applyNumberFormat="1" applyFont="1" applyFill="1" applyBorder="1" applyAlignment="1">
      <alignment horizontal="center" vertical="top" wrapText="1"/>
    </xf>
    <xf numFmtId="165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5" fontId="34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6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65" fontId="15" fillId="35" borderId="0" xfId="0" applyNumberFormat="1" applyFont="1" applyFill="1" applyAlignment="1">
      <alignment horizontal="center" vertical="center" wrapText="1"/>
    </xf>
    <xf numFmtId="165" fontId="15" fillId="34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64" fontId="30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168" fontId="31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4" fontId="74" fillId="0" borderId="10" xfId="0" applyNumberFormat="1" applyFont="1" applyFill="1" applyBorder="1" applyAlignment="1">
      <alignment horizontal="center" vertical="top" wrapText="1"/>
    </xf>
    <xf numFmtId="165" fontId="7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64" fontId="75" fillId="0" borderId="10" xfId="0" applyNumberFormat="1" applyFont="1" applyFill="1" applyBorder="1" applyAlignment="1">
      <alignment horizontal="center" vertical="top" wrapText="1"/>
    </xf>
    <xf numFmtId="168" fontId="74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165" fontId="6" fillId="36" borderId="18" xfId="0" applyNumberFormat="1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36" borderId="10" xfId="0" applyFont="1" applyFill="1" applyBorder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6" borderId="18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68" fontId="75" fillId="0" borderId="10" xfId="0" applyNumberFormat="1" applyFont="1" applyFill="1" applyBorder="1" applyAlignment="1">
      <alignment horizontal="center" vertical="top" wrapText="1"/>
    </xf>
    <xf numFmtId="166" fontId="75" fillId="0" borderId="10" xfId="0" applyNumberFormat="1" applyFont="1" applyFill="1" applyBorder="1" applyAlignment="1">
      <alignment horizontal="center" vertical="top" wrapText="1"/>
    </xf>
    <xf numFmtId="165" fontId="75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60" t="s">
        <v>110</v>
      </c>
      <c r="D4" s="161"/>
      <c r="E4" s="161"/>
      <c r="F4" s="16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58" t="s">
        <v>5</v>
      </c>
      <c r="D6" s="159"/>
      <c r="E6" s="155" t="s">
        <v>6</v>
      </c>
      <c r="F6" s="155"/>
      <c r="G6" s="26"/>
      <c r="I6"/>
    </row>
    <row r="7" spans="2:8" s="6" customFormat="1" ht="15">
      <c r="B7" s="27" t="s">
        <v>99</v>
      </c>
      <c r="C7" s="132">
        <v>0.06</v>
      </c>
      <c r="D7" s="14">
        <v>3.602</v>
      </c>
      <c r="E7" s="132">
        <f aca="true" t="shared" si="0" ref="E7:F9">C7*39.3683</f>
        <v>2.3620979999999996</v>
      </c>
      <c r="F7" s="13">
        <f t="shared" si="0"/>
        <v>141.80461659999997</v>
      </c>
      <c r="G7" s="28"/>
      <c r="H7" s="28"/>
    </row>
    <row r="8" spans="2:8" s="6" customFormat="1" ht="15">
      <c r="B8" s="27" t="s">
        <v>100</v>
      </c>
      <c r="C8" s="132">
        <v>0.06</v>
      </c>
      <c r="D8" s="14">
        <v>3.65</v>
      </c>
      <c r="E8" s="132">
        <f t="shared" si="0"/>
        <v>2.3620979999999996</v>
      </c>
      <c r="F8" s="13">
        <f t="shared" si="0"/>
        <v>143.69429499999998</v>
      </c>
      <c r="G8" s="26"/>
      <c r="H8" s="26"/>
    </row>
    <row r="9" spans="2:17" s="6" customFormat="1" ht="15">
      <c r="B9" s="27" t="s">
        <v>101</v>
      </c>
      <c r="C9" s="132">
        <v>0.06</v>
      </c>
      <c r="D9" s="14">
        <v>3.7</v>
      </c>
      <c r="E9" s="132">
        <f t="shared" si="0"/>
        <v>2.3620979999999996</v>
      </c>
      <c r="F9" s="13">
        <f t="shared" si="0"/>
        <v>145.66271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55" t="s">
        <v>7</v>
      </c>
      <c r="D11" s="155"/>
      <c r="E11" s="158" t="s">
        <v>6</v>
      </c>
      <c r="F11" s="159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163">
        <v>0</v>
      </c>
      <c r="D12" s="75">
        <v>149.25</v>
      </c>
      <c r="E12" s="163">
        <f>C12/D86</f>
        <v>0</v>
      </c>
      <c r="F12" s="102">
        <f>D12/D86</f>
        <v>168.5107824319747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64">
        <v>0.75</v>
      </c>
      <c r="D13" s="75">
        <v>156.75</v>
      </c>
      <c r="E13" s="164">
        <f>C13/D86</f>
        <v>0.8467878514169583</v>
      </c>
      <c r="F13" s="102">
        <f>D13/D86</f>
        <v>176.9786609461443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64">
        <v>1.5</v>
      </c>
      <c r="D14" s="13">
        <v>162.75</v>
      </c>
      <c r="E14" s="164">
        <f>C14/D86</f>
        <v>1.6935757028339167</v>
      </c>
      <c r="F14" s="102">
        <f>D14/D86</f>
        <v>183.75296375747996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55" t="s">
        <v>95</v>
      </c>
      <c r="D16" s="155"/>
      <c r="E16" s="158" t="s">
        <v>6</v>
      </c>
      <c r="F16" s="159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92</v>
      </c>
      <c r="C17" s="142">
        <v>140</v>
      </c>
      <c r="D17" s="141">
        <v>20800</v>
      </c>
      <c r="E17" s="142">
        <f aca="true" t="shared" si="1" ref="E17:F19">C17/$D$87</f>
        <v>1.2348945929258182</v>
      </c>
      <c r="F17" s="102">
        <f t="shared" si="1"/>
        <v>183.47005380612154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93</v>
      </c>
      <c r="C18" s="142">
        <v>150</v>
      </c>
      <c r="D18" s="130">
        <v>20000</v>
      </c>
      <c r="E18" s="142">
        <f t="shared" si="1"/>
        <v>1.3231013495633765</v>
      </c>
      <c r="F18" s="102">
        <f t="shared" si="1"/>
        <v>176.41351327511686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111</v>
      </c>
      <c r="C19" s="47">
        <v>250</v>
      </c>
      <c r="D19" s="130">
        <v>19990</v>
      </c>
      <c r="E19" s="47">
        <f t="shared" si="1"/>
        <v>2.2051689159389607</v>
      </c>
      <c r="F19" s="102">
        <f t="shared" si="1"/>
        <v>176.3253065184793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58" t="s">
        <v>5</v>
      </c>
      <c r="D21" s="159"/>
      <c r="E21" s="155" t="s">
        <v>6</v>
      </c>
      <c r="F21" s="155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1:18" s="6" customFormat="1" ht="15.75">
      <c r="A22" s="6">
        <v>50</v>
      </c>
      <c r="B22" s="27" t="s">
        <v>99</v>
      </c>
      <c r="C22" s="143">
        <v>0.036</v>
      </c>
      <c r="D22" s="14">
        <v>4.602</v>
      </c>
      <c r="E22" s="143">
        <f aca="true" t="shared" si="2" ref="E22:F24">C22*36.7437</f>
        <v>1.3227731999999999</v>
      </c>
      <c r="F22" s="13">
        <f t="shared" si="2"/>
        <v>169.0945074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100</v>
      </c>
      <c r="C23" s="143">
        <v>0.032</v>
      </c>
      <c r="D23" s="14">
        <v>4.636</v>
      </c>
      <c r="E23" s="143">
        <f t="shared" si="2"/>
        <v>1.1757984</v>
      </c>
      <c r="F23" s="13">
        <f t="shared" si="2"/>
        <v>170.3437932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101</v>
      </c>
      <c r="C24" s="143">
        <v>0.03</v>
      </c>
      <c r="D24" s="14">
        <v>4.682</v>
      </c>
      <c r="E24" s="143">
        <f t="shared" si="2"/>
        <v>1.1023109999999998</v>
      </c>
      <c r="F24" s="13">
        <f t="shared" si="2"/>
        <v>172.0340034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9</v>
      </c>
      <c r="C26" s="155" t="s">
        <v>10</v>
      </c>
      <c r="D26" s="155"/>
      <c r="E26" s="158" t="s">
        <v>11</v>
      </c>
      <c r="F26" s="159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64">
        <v>2.5</v>
      </c>
      <c r="D27" s="102">
        <v>153.5</v>
      </c>
      <c r="E27" s="164">
        <f>C27/D86</f>
        <v>2.822626171389861</v>
      </c>
      <c r="F27" s="102">
        <f>D27/D86</f>
        <v>173.30924692333747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64">
        <v>2.5</v>
      </c>
      <c r="D28" s="75">
        <v>161.25</v>
      </c>
      <c r="E28" s="164">
        <f>C28/D86</f>
        <v>2.822626171389861</v>
      </c>
      <c r="F28" s="102">
        <f>D28/D86</f>
        <v>182.05938805464604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64">
        <v>2.25</v>
      </c>
      <c r="D29" s="13">
        <v>167.5</v>
      </c>
      <c r="E29" s="164">
        <f>C29/D86</f>
        <v>2.5403635542508747</v>
      </c>
      <c r="F29" s="102">
        <v>700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55" t="s">
        <v>14</v>
      </c>
      <c r="D31" s="155"/>
      <c r="E31" s="155" t="s">
        <v>11</v>
      </c>
      <c r="F31" s="155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28">
        <v>1.5</v>
      </c>
      <c r="D32" s="75">
        <v>354</v>
      </c>
      <c r="E32" s="128">
        <f>C32/D86</f>
        <v>1.6935757028339167</v>
      </c>
      <c r="F32" s="102">
        <f>D32/D86</f>
        <v>399.68386586880433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63">
        <v>0</v>
      </c>
      <c r="D33" s="75">
        <v>345</v>
      </c>
      <c r="E33" s="163">
        <f>C33/$D$86</f>
        <v>0</v>
      </c>
      <c r="F33" s="102">
        <f>D33/$D$86</f>
        <v>389.52241165180084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28">
        <v>1.5</v>
      </c>
      <c r="D34" s="99">
        <v>347.5</v>
      </c>
      <c r="E34" s="128">
        <f>C34/$D$86</f>
        <v>1.6935757028339167</v>
      </c>
      <c r="F34" s="102">
        <f>D34/$D$86</f>
        <v>392.3450378231907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1" t="s">
        <v>5</v>
      </c>
      <c r="D36" s="152"/>
      <c r="E36" s="151" t="s">
        <v>6</v>
      </c>
      <c r="F36" s="152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9">
        <v>0.064</v>
      </c>
      <c r="D37" s="107">
        <v>1.882</v>
      </c>
      <c r="E37" s="139">
        <f aca="true" t="shared" si="3" ref="E37:F39">C37*58.0164</f>
        <v>3.7130495999999997</v>
      </c>
      <c r="F37" s="102">
        <f t="shared" si="3"/>
        <v>109.1868648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2">
        <v>0.072</v>
      </c>
      <c r="D38" s="107">
        <v>1.934</v>
      </c>
      <c r="E38" s="132">
        <f t="shared" si="3"/>
        <v>4.1771807999999995</v>
      </c>
      <c r="F38" s="102">
        <f t="shared" si="3"/>
        <v>112.20371759999999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9">
        <v>0.072</v>
      </c>
      <c r="D39" s="107">
        <v>2.026</v>
      </c>
      <c r="E39" s="139">
        <f t="shared" si="3"/>
        <v>4.1771807999999995</v>
      </c>
      <c r="F39" s="102">
        <f t="shared" si="3"/>
        <v>117.54122639999999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1" t="s">
        <v>5</v>
      </c>
      <c r="D41" s="152"/>
      <c r="E41" s="151" t="s">
        <v>6</v>
      </c>
      <c r="F41" s="152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9">
        <v>0.01</v>
      </c>
      <c r="D42" s="107">
        <v>8.622</v>
      </c>
      <c r="E42" s="139">
        <f aca="true" t="shared" si="4" ref="E42:F44">C42*36.7437</f>
        <v>0.36743699999999996</v>
      </c>
      <c r="F42" s="102">
        <f t="shared" si="4"/>
        <v>316.80418139999995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9">
        <v>0.002</v>
      </c>
      <c r="D43" s="107">
        <v>8.67</v>
      </c>
      <c r="E43" s="139">
        <f t="shared" si="4"/>
        <v>0.0734874</v>
      </c>
      <c r="F43" s="102">
        <f t="shared" si="4"/>
        <v>318.56787899999995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9">
        <v>0.004</v>
      </c>
      <c r="D44" s="107">
        <v>8.726</v>
      </c>
      <c r="E44" s="139">
        <f t="shared" si="4"/>
        <v>0.1469748</v>
      </c>
      <c r="F44" s="102">
        <f t="shared" si="4"/>
        <v>320.6255262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9"/>
      <c r="D45" s="107"/>
      <c r="E45" s="129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55" t="s">
        <v>94</v>
      </c>
      <c r="D46" s="155"/>
      <c r="E46" s="158" t="s">
        <v>6</v>
      </c>
      <c r="F46" s="159"/>
      <c r="G46" s="32"/>
      <c r="H46" s="32"/>
      <c r="I46" s="24"/>
      <c r="K46" s="25"/>
      <c r="L46" s="25"/>
      <c r="M46" s="25"/>
    </row>
    <row r="47" spans="2:13" s="6" customFormat="1" ht="15">
      <c r="B47" s="136" t="s">
        <v>96</v>
      </c>
      <c r="C47" s="137">
        <v>0</v>
      </c>
      <c r="D47" s="131">
        <v>52090</v>
      </c>
      <c r="E47" s="138">
        <f aca="true" t="shared" si="5" ref="E47:F49">C47/$D$87</f>
        <v>0</v>
      </c>
      <c r="F47" s="102" t="s">
        <v>89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97</v>
      </c>
      <c r="C48" s="144">
        <v>1980</v>
      </c>
      <c r="D48" s="131">
        <v>43010</v>
      </c>
      <c r="E48" s="139">
        <f t="shared" si="5"/>
        <v>17.46493781423657</v>
      </c>
      <c r="F48" s="102">
        <f t="shared" si="5"/>
        <v>379.3772602981388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112</v>
      </c>
      <c r="C49" s="165">
        <v>340</v>
      </c>
      <c r="D49" s="131">
        <v>45800</v>
      </c>
      <c r="E49" s="143">
        <f t="shared" si="5"/>
        <v>2.9990297256769867</v>
      </c>
      <c r="F49" s="102">
        <f t="shared" si="5"/>
        <v>403.98694540001765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1" t="s">
        <v>19</v>
      </c>
      <c r="D51" s="152"/>
      <c r="E51" s="151" t="s">
        <v>6</v>
      </c>
      <c r="F51" s="152"/>
      <c r="G51" s="32"/>
      <c r="H51" s="32"/>
      <c r="I51" s="24"/>
      <c r="J51" s="6"/>
    </row>
    <row r="52" spans="2:13" s="24" customFormat="1" ht="15.75" thickBot="1">
      <c r="B52" s="27" t="s">
        <v>99</v>
      </c>
      <c r="C52" s="132">
        <v>2.1</v>
      </c>
      <c r="D52" s="108">
        <v>261</v>
      </c>
      <c r="E52" s="132">
        <f aca="true" t="shared" si="6" ref="E52:F54">C52*1.1023</f>
        <v>2.31483</v>
      </c>
      <c r="F52" s="108">
        <f t="shared" si="6"/>
        <v>287.7003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32">
        <v>1.7</v>
      </c>
      <c r="D53" s="108">
        <v>263.2</v>
      </c>
      <c r="E53" s="132">
        <f t="shared" si="6"/>
        <v>1.87391</v>
      </c>
      <c r="F53" s="108">
        <f t="shared" si="6"/>
        <v>290.12536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32">
        <v>1.9</v>
      </c>
      <c r="D54" s="108">
        <v>265.7</v>
      </c>
      <c r="E54" s="132">
        <f t="shared" si="6"/>
        <v>2.09437</v>
      </c>
      <c r="F54" s="108">
        <f t="shared" si="6"/>
        <v>292.88111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1" t="s">
        <v>21</v>
      </c>
      <c r="D56" s="152"/>
      <c r="E56" s="151" t="s">
        <v>22</v>
      </c>
      <c r="F56" s="152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64">
        <v>0.31</v>
      </c>
      <c r="D57" s="102">
        <v>31.04</v>
      </c>
      <c r="E57" s="164">
        <f aca="true" t="shared" si="7" ref="E57:F59">C57/454*1000</f>
        <v>0.6828193832599119</v>
      </c>
      <c r="F57" s="102">
        <f t="shared" si="7"/>
        <v>68.37004405286343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64">
        <v>0.32</v>
      </c>
      <c r="D58" s="102">
        <v>31.3</v>
      </c>
      <c r="E58" s="164">
        <f t="shared" si="7"/>
        <v>0.7048458149779736</v>
      </c>
      <c r="F58" s="102">
        <f t="shared" si="7"/>
        <v>68.94273127753304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64">
        <v>0.31</v>
      </c>
      <c r="D59" s="102">
        <v>31.53</v>
      </c>
      <c r="E59" s="164">
        <f t="shared" si="7"/>
        <v>0.6828193832599119</v>
      </c>
      <c r="F59" s="102">
        <f t="shared" si="7"/>
        <v>69.44933920704847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1" t="s">
        <v>24</v>
      </c>
      <c r="D61" s="152"/>
      <c r="E61" s="151" t="s">
        <v>6</v>
      </c>
      <c r="F61" s="152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43">
        <v>0.37</v>
      </c>
      <c r="D62" s="107">
        <v>11.12</v>
      </c>
      <c r="E62" s="143">
        <f aca="true" t="shared" si="8" ref="E62:F64">C62*22.0462</f>
        <v>8.157093999999999</v>
      </c>
      <c r="F62" s="102">
        <f t="shared" si="8"/>
        <v>245.15374399999996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43">
        <v>0.37</v>
      </c>
      <c r="D63" s="107">
        <v>11.41</v>
      </c>
      <c r="E63" s="143">
        <f t="shared" si="8"/>
        <v>8.157093999999999</v>
      </c>
      <c r="F63" s="102">
        <f t="shared" si="8"/>
        <v>251.54714199999998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43">
        <v>0.365</v>
      </c>
      <c r="D64" s="107">
        <v>11.675</v>
      </c>
      <c r="E64" s="143">
        <f t="shared" si="8"/>
        <v>8.046863</v>
      </c>
      <c r="F64" s="102">
        <f t="shared" si="8"/>
        <v>257.389385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1" t="s">
        <v>26</v>
      </c>
      <c r="D66" s="152"/>
      <c r="E66" s="151" t="s">
        <v>27</v>
      </c>
      <c r="F66" s="152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5">
        <v>0.019</v>
      </c>
      <c r="D67" s="107">
        <v>1.383</v>
      </c>
      <c r="E67" s="135">
        <f aca="true" t="shared" si="9" ref="E67:F69">C67/3.785</f>
        <v>0.005019815059445178</v>
      </c>
      <c r="F67" s="102">
        <f t="shared" si="9"/>
        <v>0.3653896961690885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5">
        <v>0.017</v>
      </c>
      <c r="D68" s="107">
        <v>1.395</v>
      </c>
      <c r="E68" s="135">
        <f t="shared" si="9"/>
        <v>0.004491413474240423</v>
      </c>
      <c r="F68" s="102">
        <f t="shared" si="9"/>
        <v>0.36856010568031705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5">
        <v>0.017</v>
      </c>
      <c r="D69" s="107">
        <v>1.398</v>
      </c>
      <c r="E69" s="135">
        <f t="shared" si="9"/>
        <v>0.004491413474240423</v>
      </c>
      <c r="F69" s="102">
        <f t="shared" si="9"/>
        <v>0.36935270805812415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1" t="s">
        <v>29</v>
      </c>
      <c r="D71" s="152"/>
      <c r="E71" s="151" t="s">
        <v>30</v>
      </c>
      <c r="F71" s="152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166">
        <v>0.0035</v>
      </c>
      <c r="D72" s="111">
        <v>0.76525</v>
      </c>
      <c r="E72" s="166">
        <f>C72/454*100</f>
        <v>0.0007709251101321587</v>
      </c>
      <c r="F72" s="109">
        <f>D72/454*1000</f>
        <v>1.6855726872246695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66">
        <v>0.009</v>
      </c>
      <c r="D73" s="111">
        <v>0.795</v>
      </c>
      <c r="E73" s="166">
        <f>C73/454*100</f>
        <v>0.0019823788546255504</v>
      </c>
      <c r="F73" s="109">
        <f>D73/454*1000</f>
        <v>1.7511013215859033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166">
        <v>0.0105</v>
      </c>
      <c r="D74" s="111">
        <v>0.8</v>
      </c>
      <c r="E74" s="166">
        <f>C74/454*100</f>
        <v>0.002312775330396476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6" t="s">
        <v>29</v>
      </c>
      <c r="D76" s="156"/>
      <c r="E76" s="151" t="s">
        <v>32</v>
      </c>
      <c r="F76" s="152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140">
        <v>0.0001</v>
      </c>
      <c r="D77" s="106">
        <v>0.1339</v>
      </c>
      <c r="E77" s="140">
        <f>C77/454*1000000</f>
        <v>0.22026431718061676</v>
      </c>
      <c r="F77" s="47">
        <f>D77/454*1000000</f>
        <v>294.9339207048458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140">
        <v>0.0002</v>
      </c>
      <c r="D78" s="106">
        <v>0.1332</v>
      </c>
      <c r="E78" s="140">
        <f>C78/454*1000000</f>
        <v>0.4405286343612335</v>
      </c>
      <c r="F78" s="47">
        <f>D78/454*1000000</f>
        <v>293.3920704845815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167">
        <v>0.0001</v>
      </c>
      <c r="D79" s="106" t="s">
        <v>89</v>
      </c>
      <c r="E79" s="167">
        <f>C79/454*1000000</f>
        <v>0.22026431718061676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1.1291</v>
      </c>
      <c r="F85" s="91">
        <v>0.0088</v>
      </c>
      <c r="G85" s="91">
        <v>1.4535</v>
      </c>
      <c r="H85" s="91">
        <v>1.0284</v>
      </c>
      <c r="I85" s="91">
        <v>0.7183</v>
      </c>
      <c r="J85" s="91">
        <v>0.7109</v>
      </c>
      <c r="K85" s="91">
        <v>0.1283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0.8857</v>
      </c>
      <c r="E86" s="92" t="s">
        <v>89</v>
      </c>
      <c r="F86" s="92">
        <v>0.0078</v>
      </c>
      <c r="G86" s="92">
        <v>1.2873</v>
      </c>
      <c r="H86" s="92">
        <v>0.9108</v>
      </c>
      <c r="I86" s="92">
        <v>0.6362</v>
      </c>
      <c r="J86" s="92">
        <v>0.6296</v>
      </c>
      <c r="K86" s="126">
        <v>0.1136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113.37</v>
      </c>
      <c r="E87" s="91">
        <v>128.0061</v>
      </c>
      <c r="F87" s="91" t="s">
        <v>89</v>
      </c>
      <c r="G87" s="91">
        <v>164.7833</v>
      </c>
      <c r="H87" s="91">
        <v>116.5878</v>
      </c>
      <c r="I87" s="91">
        <v>81.4381</v>
      </c>
      <c r="J87" s="91">
        <v>80.5947</v>
      </c>
      <c r="K87" s="91">
        <v>14.5452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0.688</v>
      </c>
      <c r="E88" s="92">
        <v>0.7768</v>
      </c>
      <c r="F88" s="126">
        <v>0.0061</v>
      </c>
      <c r="G88" s="92" t="s">
        <v>89</v>
      </c>
      <c r="H88" s="126">
        <v>0.7075</v>
      </c>
      <c r="I88" s="92">
        <v>0.4942</v>
      </c>
      <c r="J88" s="92">
        <v>0.4891</v>
      </c>
      <c r="K88" s="92">
        <v>0.0883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91">
        <v>0.9724</v>
      </c>
      <c r="E89" s="91">
        <v>1.0979</v>
      </c>
      <c r="F89" s="91">
        <v>0.0086</v>
      </c>
      <c r="G89" s="91">
        <v>1.4134</v>
      </c>
      <c r="H89" s="91" t="s">
        <v>43</v>
      </c>
      <c r="I89" s="91">
        <v>0.6985</v>
      </c>
      <c r="J89" s="125">
        <v>0.6913</v>
      </c>
      <c r="K89" s="125">
        <v>0.1248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1.3921</v>
      </c>
      <c r="E90" s="92">
        <v>1.5718</v>
      </c>
      <c r="F90" s="92">
        <v>0.0123</v>
      </c>
      <c r="G90" s="126">
        <v>2.0234</v>
      </c>
      <c r="H90" s="126">
        <v>1.4316</v>
      </c>
      <c r="I90" s="126" t="s">
        <v>89</v>
      </c>
      <c r="J90" s="92">
        <v>0.9896</v>
      </c>
      <c r="K90" s="92">
        <v>0.1786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1.4067</v>
      </c>
      <c r="E91" s="91">
        <v>1.5883</v>
      </c>
      <c r="F91" s="91">
        <v>0.0124</v>
      </c>
      <c r="G91" s="125">
        <v>2.0446</v>
      </c>
      <c r="H91" s="91">
        <v>1.4466</v>
      </c>
      <c r="I91" s="91">
        <v>1.0105</v>
      </c>
      <c r="J91" s="91" t="s">
        <v>89</v>
      </c>
      <c r="K91" s="125">
        <v>0.1805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7.7943</v>
      </c>
      <c r="E92" s="92">
        <v>8.8005</v>
      </c>
      <c r="F92" s="126">
        <v>0.0688</v>
      </c>
      <c r="G92" s="92">
        <v>11.329</v>
      </c>
      <c r="H92" s="92">
        <v>8.0155</v>
      </c>
      <c r="I92" s="92">
        <v>5.599</v>
      </c>
      <c r="J92" s="92">
        <v>5.541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7" t="s">
        <v>67</v>
      </c>
      <c r="C114" s="150"/>
      <c r="D114" s="150"/>
      <c r="E114" s="150"/>
      <c r="F114" s="150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9" t="s">
        <v>68</v>
      </c>
      <c r="C115" s="150"/>
      <c r="D115" s="150"/>
      <c r="E115" s="150"/>
      <c r="F115" s="150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9" t="s">
        <v>69</v>
      </c>
      <c r="C116" s="150"/>
      <c r="D116" s="150"/>
      <c r="E116" s="150"/>
      <c r="F116" s="150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9" t="s">
        <v>70</v>
      </c>
      <c r="C117" s="150"/>
      <c r="D117" s="150"/>
      <c r="E117" s="150"/>
      <c r="F117" s="150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9" t="s">
        <v>71</v>
      </c>
      <c r="C118" s="150"/>
      <c r="D118" s="150"/>
      <c r="E118" s="150"/>
      <c r="F118" s="150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9" t="s">
        <v>72</v>
      </c>
      <c r="C119" s="150"/>
      <c r="D119" s="150"/>
      <c r="E119" s="150"/>
      <c r="F119" s="150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9" t="s">
        <v>73</v>
      </c>
      <c r="C120" s="150"/>
      <c r="D120" s="150"/>
      <c r="E120" s="150"/>
      <c r="F120" s="150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4" t="s">
        <v>74</v>
      </c>
      <c r="C121" s="150"/>
      <c r="D121" s="150"/>
      <c r="E121" s="150"/>
      <c r="F121" s="150"/>
    </row>
    <row r="123" spans="2:6" ht="15.75">
      <c r="B123" s="50" t="s">
        <v>75</v>
      </c>
      <c r="C123" s="146"/>
      <c r="D123" s="147"/>
      <c r="E123" s="147"/>
      <c r="F123" s="148"/>
    </row>
    <row r="124" spans="2:6" ht="30.75" customHeight="1">
      <c r="B124" s="50" t="s">
        <v>76</v>
      </c>
      <c r="C124" s="145" t="s">
        <v>77</v>
      </c>
      <c r="D124" s="145"/>
      <c r="E124" s="145" t="s">
        <v>78</v>
      </c>
      <c r="F124" s="145"/>
    </row>
    <row r="125" spans="2:6" ht="30.75" customHeight="1">
      <c r="B125" s="50" t="s">
        <v>79</v>
      </c>
      <c r="C125" s="145" t="s">
        <v>80</v>
      </c>
      <c r="D125" s="145"/>
      <c r="E125" s="145" t="s">
        <v>81</v>
      </c>
      <c r="F125" s="145"/>
    </row>
    <row r="126" spans="2:6" ht="15" customHeight="1">
      <c r="B126" s="153" t="s">
        <v>82</v>
      </c>
      <c r="C126" s="145" t="s">
        <v>83</v>
      </c>
      <c r="D126" s="145"/>
      <c r="E126" s="145" t="s">
        <v>84</v>
      </c>
      <c r="F126" s="145"/>
    </row>
    <row r="127" spans="2:6" ht="15">
      <c r="B127" s="153"/>
      <c r="C127" s="145"/>
      <c r="D127" s="145"/>
      <c r="E127" s="145"/>
      <c r="F127" s="145"/>
    </row>
  </sheetData>
  <sheetProtection/>
  <mergeCells count="47">
    <mergeCell ref="C61:D61"/>
    <mergeCell ref="E61:F61"/>
    <mergeCell ref="C51:D51"/>
    <mergeCell ref="E51:F51"/>
    <mergeCell ref="C56:D56"/>
    <mergeCell ref="E56:F56"/>
    <mergeCell ref="C4:F4"/>
    <mergeCell ref="C6:D6"/>
    <mergeCell ref="E6:F6"/>
    <mergeCell ref="C11:D11"/>
    <mergeCell ref="E11:F11"/>
    <mergeCell ref="C16:D16"/>
    <mergeCell ref="E16:F16"/>
    <mergeCell ref="C46:D46"/>
    <mergeCell ref="C21:D21"/>
    <mergeCell ref="E21:F21"/>
    <mergeCell ref="E46:F46"/>
    <mergeCell ref="C36:D36"/>
    <mergeCell ref="E36:F36"/>
    <mergeCell ref="C26:D26"/>
    <mergeCell ref="C41:D41"/>
    <mergeCell ref="E41:F41"/>
    <mergeCell ref="E26:F26"/>
    <mergeCell ref="C31:D31"/>
    <mergeCell ref="E31:F31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71:D71"/>
    <mergeCell ref="E71:F7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2016-02-11T05:20:18Z</dcterms:modified>
  <cp:category/>
  <cp:version/>
  <cp:contentType/>
  <cp:contentStatus/>
</cp:coreProperties>
</file>