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<sst xmlns="http://schemas.openxmlformats.org/spreadsheetml/2006/main" count="176" uniqueCount="102">
  <si>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</si>
  <si>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</si>
  <si>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</si>
  <si>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</si>
  <si>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</si>
  <si>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</si>
  <si>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</si>
  <si>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</si>
  <si>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</si>
  <si>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</si>
  <si>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</si>
  <si>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</si>
  <si>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</si>
  <si>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</si>
  <si>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</si>
  <si>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</si>
  <si>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</si>
  <si>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</si>
  <si>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</si>
  <si>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</si>
  <si>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</si>
  <si>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</si>
  <si>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</si>
  <si>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</si>
  <si>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</si>
  <si>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</si>
  <si>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</si>
  <si>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</si>
  <si>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</si>
  <si>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</si>
  <si>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</si>
  <si>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</si>
  <si>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</si>
  <si>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</si>
  <si>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</si>
  <si>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</si>
  <si>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</si>
  <si>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</si>
  <si>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</si>
  <si>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</si>
  <si>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</si>
  <si>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</si>
  <si>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</si>
  <si>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</si>
  <si>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</si>
  <si>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</si>
  <si>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</si>
  <si>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</si>
  <si>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</si>
  <si>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</si>
  <si>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</si>
  <si>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</si>
  <si>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</si>
  <si>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</si>
  <si>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</si>
  <si>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</si>
  <si>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</si>
  <si>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</si>
  <si>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</si>
  <si>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</si>
  <si>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</si>
  <si>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</si>
  <si>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</si>
  <si>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</si>
  <si>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</si>
  <si>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</si>
  <si>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</si>
  <si>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</si>
  <si>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</si>
  <si>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</si>
  <si>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</si>
  <si>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</si>
  <si>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</si>
  <si>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</si>
  <si>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</si>
  <si>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</si>
  <si>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</si>
  <si>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</si>
  <si>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-Травень'20</t>
  </si>
  <si>
    <t>Euronext -Травень'20 (€/МT)</t>
  </si>
  <si>
    <t>Euronext - Травень '20 (€/МT)</t>
  </si>
  <si>
    <t>CME - Травень'20</t>
  </si>
  <si>
    <t>CME -Липень'20</t>
  </si>
  <si>
    <t>TOCOM - Травень'20 (¥/МT)</t>
  </si>
  <si>
    <t>TOCOM - Квітень '20 (¥/МT)</t>
  </si>
  <si>
    <t>Euronext -Серпень '20 (€/МT)</t>
  </si>
  <si>
    <t>Euronext - Вересень'20 (€/МT)</t>
  </si>
  <si>
    <t>TOCOM - Липень'20 (¥/МT)</t>
  </si>
  <si>
    <t>CME - Липень'20</t>
  </si>
  <si>
    <t>Euronext -Червень '20 (€/МT)</t>
  </si>
  <si>
    <t>Euronext -Серпнь '20 (€/МT)</t>
  </si>
  <si>
    <t>CME -Квітень'20</t>
  </si>
  <si>
    <t>Euronext -Листопад'20 (€/МT)</t>
  </si>
  <si>
    <t>TOCOM - Вересень'20 (¥/МT)</t>
  </si>
  <si>
    <t>TOCOM - Червень '20 (¥/МT)</t>
  </si>
  <si>
    <t>TOCOM - Серпень '20 (¥/МT)</t>
  </si>
  <si>
    <t>CME -Жовтень'20</t>
  </si>
  <si>
    <t>Euronext - Грудень '20 (€/МT)</t>
  </si>
  <si>
    <t>CME - Вересень'20</t>
  </si>
  <si>
    <t>CME - Серпень'20</t>
  </si>
  <si>
    <t>CME -Червень'20</t>
  </si>
  <si>
    <t xml:space="preserve">                                  09 квітня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</si>
</sst>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189" fontId="79" fillId="0" borderId="10" xfId="0" applyNumberFormat="1" applyFont="1" applyFill="1" applyBorder="1" applyAlignment="1">
      <alignment horizontal="center" vertical="top" wrapText="1"/>
    </xf>
    <xf numFmtId="188" fontId="79" fillId="37" borderId="10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  <xf numFmtId="192" fontId="79" fillId="0" borderId="10" xfId="0" applyNumberFormat="1" applyFont="1" applyFill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89" fontId="6" fillId="36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2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38"/>
      <c r="C4" s="157" t="s">
        <v>101</v>
      </c>
      <c r="D4" s="158"/>
      <c r="E4" s="158"/>
      <c r="F4" s="159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32" t="s">
        <v>5</v>
      </c>
      <c r="D6" s="133"/>
      <c r="E6" s="132" t="s">
        <v>6</v>
      </c>
      <c r="F6" s="133"/>
      <c r="G6"/>
      <c r="H6"/>
      <c r="I6"/>
    </row>
    <row r="7" spans="2:6" s="5" customFormat="1" ht="15">
      <c r="B7" s="23" t="s">
        <v>81</v>
      </c>
      <c r="C7" s="131">
        <v>0.016</v>
      </c>
      <c r="D7" s="13">
        <v>3.32</v>
      </c>
      <c r="E7" s="131">
        <v>0.079</v>
      </c>
      <c r="F7" s="12">
        <v>151.33</v>
      </c>
    </row>
    <row r="8" spans="2:6" s="5" customFormat="1" ht="15">
      <c r="B8" s="23" t="s">
        <v>88</v>
      </c>
      <c r="C8" s="131">
        <v>0.012</v>
      </c>
      <c r="D8" s="13">
        <v>3.366</v>
      </c>
      <c r="E8" s="131">
        <v>0</v>
      </c>
      <c r="F8" s="12">
        <v>153.93</v>
      </c>
    </row>
    <row r="9" spans="2:17" s="5" customFormat="1" ht="15">
      <c r="B9" s="23" t="s">
        <v>98</v>
      </c>
      <c r="C9" s="131">
        <v>0.012</v>
      </c>
      <c r="D9" s="13">
        <v>3.42</v>
      </c>
      <c r="E9" s="131">
        <v>0.079</v>
      </c>
      <c r="F9" s="12">
        <v>156.37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8"/>
      <c r="D10" s="6"/>
      <c r="E10" s="139"/>
      <c r="F10" s="6"/>
      <c r="G10" s="61"/>
      <c r="H10" s="46"/>
      <c r="I10" s="46"/>
      <c r="J10" s="46"/>
      <c r="K10" s="61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32" t="s">
        <v>7</v>
      </c>
      <c r="D11" s="133"/>
      <c r="E11" s="132" t="s">
        <v>6</v>
      </c>
      <c r="F11" s="133"/>
      <c r="G11" s="46"/>
      <c r="H11" s="61"/>
      <c r="I11" s="61"/>
      <c r="J11" s="46"/>
      <c r="K11" s="46"/>
      <c r="L11" s="61"/>
      <c r="M11" s="46"/>
      <c r="N11" s="46"/>
      <c r="O11" s="46"/>
      <c r="P11" s="46"/>
      <c r="Q11" s="46"/>
    </row>
    <row r="12" spans="2:17" s="5" customFormat="1" ht="18" customHeight="1">
      <c r="B12" s="71" t="s">
        <v>89</v>
      </c>
      <c r="C12" s="135">
        <v>0.25</v>
      </c>
      <c r="D12" s="68">
        <v>164.75</v>
      </c>
      <c r="E12" s="135">
        <v>0.8</v>
      </c>
      <c r="F12" s="68">
        <v>190.85</v>
      </c>
      <c r="G12" s="46"/>
      <c r="H12" s="46"/>
      <c r="I12" s="46"/>
      <c r="J12" s="26"/>
      <c r="K12" s="46"/>
      <c r="L12" s="46"/>
      <c r="M12" s="46"/>
      <c r="N12" s="46"/>
      <c r="O12" s="46"/>
      <c r="P12" s="46"/>
      <c r="Q12" s="46"/>
    </row>
    <row r="13" spans="2:17" s="5" customFormat="1" ht="18" customHeight="1">
      <c r="B13" s="71" t="s">
        <v>90</v>
      </c>
      <c r="C13" s="135">
        <v>0.75</v>
      </c>
      <c r="D13" s="12">
        <v>168.75</v>
      </c>
      <c r="E13" s="135">
        <v>0.48</v>
      </c>
      <c r="F13" s="68">
        <v>195.59</v>
      </c>
      <c r="G13" s="26"/>
      <c r="H13" s="46"/>
      <c r="I13" s="46"/>
      <c r="J13" s="46"/>
      <c r="K13" s="26"/>
      <c r="L13" s="46"/>
      <c r="M13" s="46"/>
      <c r="N13" s="46"/>
      <c r="O13" s="46"/>
      <c r="P13" s="46"/>
      <c r="Q13" s="46"/>
    </row>
    <row r="14" spans="2:17" ht="18" customHeight="1">
      <c r="B14" s="71" t="s">
        <v>92</v>
      </c>
      <c r="C14" s="135">
        <v>0.5</v>
      </c>
      <c r="D14" s="12">
        <v>168.5</v>
      </c>
      <c r="E14" s="135">
        <v>0.62</v>
      </c>
      <c r="F14" s="68">
        <v>199.49</v>
      </c>
      <c r="G14" s="46"/>
      <c r="H14" s="26"/>
      <c r="I14" s="26"/>
      <c r="J14" s="46"/>
      <c r="K14" s="46"/>
      <c r="L14" s="26"/>
      <c r="M14" s="46"/>
      <c r="N14" s="46"/>
      <c r="O14" s="46"/>
      <c r="P14" s="46"/>
      <c r="Q14" s="46"/>
    </row>
    <row r="15" spans="2:17" s="5" customFormat="1" ht="18" customHeight="1">
      <c r="B15" s="71"/>
      <c r="C15" s="124"/>
      <c r="D15" s="12"/>
      <c r="E15" s="135"/>
      <c r="F15" s="68"/>
      <c r="G15" s="46"/>
      <c r="H15" s="46"/>
      <c r="I15" s="46"/>
      <c r="J15" s="26"/>
      <c r="K15" s="46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56" t="s">
        <v>74</v>
      </c>
      <c r="D16" s="156"/>
      <c r="E16" s="154" t="s">
        <v>6</v>
      </c>
      <c r="F16" s="155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8" customHeight="1">
      <c r="B17" s="23" t="s">
        <v>83</v>
      </c>
      <c r="C17" s="123">
        <v>0</v>
      </c>
      <c r="D17" s="84" t="s">
        <v>72</v>
      </c>
      <c r="E17" s="126">
        <f>C17/$D$87</f>
        <v>0</v>
      </c>
      <c r="F17" s="68" t="s">
        <v>72</v>
      </c>
      <c r="G17" s="26"/>
      <c r="H17" s="46"/>
      <c r="I17" s="46"/>
      <c r="J17" s="46"/>
      <c r="K17" s="26"/>
      <c r="L17" s="46"/>
      <c r="M17" s="46"/>
      <c r="N17" s="46"/>
      <c r="O17" s="46"/>
      <c r="P17" s="46"/>
      <c r="Q17" s="46"/>
    </row>
    <row r="18" spans="2:17" ht="18" customHeight="1">
      <c r="B18" s="23" t="s">
        <v>87</v>
      </c>
      <c r="C18" s="123">
        <v>0</v>
      </c>
      <c r="D18" s="84" t="s">
        <v>72</v>
      </c>
      <c r="E18" s="126">
        <f>C18/$D$87</f>
        <v>0</v>
      </c>
      <c r="F18" s="68" t="s">
        <v>72</v>
      </c>
      <c r="G18" s="46"/>
      <c r="H18" s="26"/>
      <c r="I18" s="26"/>
      <c r="J18" s="46"/>
      <c r="K18" s="46"/>
      <c r="L18" s="26"/>
      <c r="M18" s="46"/>
      <c r="N18" s="46"/>
      <c r="O18" s="46"/>
      <c r="P18" s="46"/>
      <c r="Q18" s="46"/>
    </row>
    <row r="19" spans="2:18" s="5" customFormat="1" ht="15">
      <c r="B19" s="23" t="s">
        <v>93</v>
      </c>
      <c r="C19" s="123">
        <v>0</v>
      </c>
      <c r="D19" s="84" t="s">
        <v>72</v>
      </c>
      <c r="E19" s="126">
        <f>C19/$D$87</f>
        <v>0</v>
      </c>
      <c r="F19" s="68" t="s">
        <v>72</v>
      </c>
      <c r="G19" s="46"/>
      <c r="H19" s="61"/>
      <c r="I19" s="61"/>
      <c r="J19" s="40"/>
      <c r="K19" s="46"/>
      <c r="L19" s="61"/>
      <c r="M19" s="46"/>
      <c r="N19" s="46"/>
      <c r="O19" s="46"/>
      <c r="P19" s="46"/>
      <c r="Q19" s="46"/>
      <c r="R19" s="46"/>
    </row>
    <row r="20" spans="2:18" s="5" customFormat="1" ht="15">
      <c r="B20" s="23"/>
      <c r="C20" s="110"/>
      <c r="D20" s="6"/>
      <c r="E20" s="11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54" t="s">
        <v>5</v>
      </c>
      <c r="D21" s="155"/>
      <c r="E21" s="156" t="s">
        <v>6</v>
      </c>
      <c r="F21" s="156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81</v>
      </c>
      <c r="C22" s="131">
        <v>0.082</v>
      </c>
      <c r="D22" s="13">
        <v>5.582</v>
      </c>
      <c r="E22" s="131">
        <f aca="true" t="shared" si="0" ref="E22:F24">C22*36.7437</f>
        <v>3.0129834</v>
      </c>
      <c r="F22" s="12">
        <f t="shared" si="0"/>
        <v>205.10333339999997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88</v>
      </c>
      <c r="C23" s="131">
        <v>0.09</v>
      </c>
      <c r="D23" s="13">
        <v>5.574</v>
      </c>
      <c r="E23" s="131">
        <f t="shared" si="0"/>
        <v>3.3069329999999995</v>
      </c>
      <c r="F23" s="12">
        <f t="shared" si="0"/>
        <v>204.80938379999998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98</v>
      </c>
      <c r="C24" s="131">
        <v>0.084</v>
      </c>
      <c r="D24" s="72">
        <v>5.626</v>
      </c>
      <c r="E24" s="131">
        <f t="shared" si="0"/>
        <v>3.0864708</v>
      </c>
      <c r="F24" s="12">
        <f t="shared" si="0"/>
        <v>206.7200562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5"/>
      <c r="C25" s="110"/>
      <c r="D25" s="72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56" t="s">
        <v>9</v>
      </c>
      <c r="D26" s="156"/>
      <c r="E26" s="154" t="s">
        <v>10</v>
      </c>
      <c r="F26" s="155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8" customHeight="1">
      <c r="B27" s="71" t="s">
        <v>80</v>
      </c>
      <c r="C27" s="131">
        <v>0.5</v>
      </c>
      <c r="D27" s="68">
        <v>197.75</v>
      </c>
      <c r="E27" s="140">
        <f>C27*36.7437</f>
        <v>18.37185</v>
      </c>
      <c r="F27" s="68">
        <f>D27/$D$86</f>
        <v>216.35667396061268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8" customHeight="1">
      <c r="B28" s="71" t="s">
        <v>86</v>
      </c>
      <c r="C28" s="131">
        <v>1</v>
      </c>
      <c r="D28" s="12">
        <v>191.75</v>
      </c>
      <c r="E28" s="140">
        <f>C28*36.7437</f>
        <v>36.7437</v>
      </c>
      <c r="F28" s="68">
        <f>D28/$D$86</f>
        <v>209.7921225382932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8" customHeight="1">
      <c r="B29" s="71" t="s">
        <v>97</v>
      </c>
      <c r="C29" s="131">
        <v>1</v>
      </c>
      <c r="D29" s="12">
        <v>193</v>
      </c>
      <c r="E29" s="140">
        <f>C29*36.7437</f>
        <v>36.7437</v>
      </c>
      <c r="F29" s="68">
        <f>D29/$D$86</f>
        <v>211.1597374179431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4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56" t="s">
        <v>12</v>
      </c>
      <c r="D31" s="156"/>
      <c r="E31" s="156" t="s">
        <v>10</v>
      </c>
      <c r="F31" s="15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8" customHeight="1">
      <c r="B32" s="71" t="s">
        <v>79</v>
      </c>
      <c r="C32" s="135">
        <v>1.25</v>
      </c>
      <c r="D32" s="12">
        <v>372.25</v>
      </c>
      <c r="E32" s="135">
        <f>C32/$D$86</f>
        <v>1.3676148796498906</v>
      </c>
      <c r="F32" s="68">
        <f aca="true" t="shared" si="1" ref="E32:F34">D32/$D$86</f>
        <v>407.2757111597374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8" customHeight="1">
      <c r="B33" s="71" t="s">
        <v>85</v>
      </c>
      <c r="C33" s="135">
        <v>1</v>
      </c>
      <c r="D33" s="12">
        <v>371</v>
      </c>
      <c r="E33" s="135">
        <f t="shared" si="1"/>
        <v>1.0940919037199124</v>
      </c>
      <c r="F33" s="68">
        <f t="shared" si="1"/>
        <v>405.90809628008753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8" customHeight="1">
      <c r="B34" s="71" t="s">
        <v>92</v>
      </c>
      <c r="C34" s="135">
        <v>1.25</v>
      </c>
      <c r="D34" s="12">
        <v>374.25</v>
      </c>
      <c r="E34" s="135">
        <f t="shared" si="1"/>
        <v>1.3676148796498906</v>
      </c>
      <c r="F34" s="68">
        <f t="shared" si="1"/>
        <v>409.4638949671772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2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47" t="s">
        <v>5</v>
      </c>
      <c r="D36" s="148"/>
      <c r="E36" s="147" t="s">
        <v>6</v>
      </c>
      <c r="F36" s="148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81</v>
      </c>
      <c r="C37" s="110">
        <v>0.012</v>
      </c>
      <c r="D37" s="72">
        <v>2.744</v>
      </c>
      <c r="E37" s="110">
        <f aca="true" t="shared" si="2" ref="E37:F39">C37*58.0164</f>
        <v>0.6961968</v>
      </c>
      <c r="F37" s="68">
        <f t="shared" si="2"/>
        <v>159.1970016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88</v>
      </c>
      <c r="C38" s="110">
        <v>0.014</v>
      </c>
      <c r="D38" s="72">
        <v>2.682</v>
      </c>
      <c r="E38" s="110">
        <f t="shared" si="2"/>
        <v>0.8122296</v>
      </c>
      <c r="F38" s="68">
        <f t="shared" si="2"/>
        <v>155.5999848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98</v>
      </c>
      <c r="C39" s="110">
        <v>0.02</v>
      </c>
      <c r="D39" s="72" t="s">
        <v>72</v>
      </c>
      <c r="E39" s="110">
        <f t="shared" si="2"/>
        <v>1.160328</v>
      </c>
      <c r="F39" s="68" t="s">
        <v>72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5"/>
      <c r="C40" s="110"/>
      <c r="D40" s="6"/>
      <c r="E40" s="131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47" t="s">
        <v>5</v>
      </c>
      <c r="D41" s="148"/>
      <c r="E41" s="147" t="s">
        <v>6</v>
      </c>
      <c r="F41" s="14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81</v>
      </c>
      <c r="C42" s="131">
        <v>0.09</v>
      </c>
      <c r="D42" s="72">
        <v>8.626</v>
      </c>
      <c r="E42" s="131">
        <f>C42*36.7437</f>
        <v>3.3069329999999995</v>
      </c>
      <c r="F42" s="68">
        <f aca="true" t="shared" si="3" ref="E42:F44">D42*36.7437</f>
        <v>316.95115619999996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88</v>
      </c>
      <c r="C43" s="131">
        <v>0.092</v>
      </c>
      <c r="D43" s="72">
        <v>8.706</v>
      </c>
      <c r="E43" s="131">
        <f t="shared" si="3"/>
        <v>3.3804203999999998</v>
      </c>
      <c r="F43" s="68">
        <f t="shared" si="3"/>
        <v>319.8906522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99</v>
      </c>
      <c r="C44" s="131">
        <v>0.09</v>
      </c>
      <c r="D44" s="72">
        <v>8.73</v>
      </c>
      <c r="E44" s="131">
        <f t="shared" si="3"/>
        <v>3.3069329999999995</v>
      </c>
      <c r="F44" s="68">
        <f t="shared" si="3"/>
        <v>320.772501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4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56" t="s">
        <v>73</v>
      </c>
      <c r="D46" s="156"/>
      <c r="E46" s="154" t="s">
        <v>6</v>
      </c>
      <c r="F46" s="155"/>
      <c r="G46" s="22"/>
      <c r="H46" s="22"/>
      <c r="I46" s="22"/>
      <c r="K46" s="22"/>
      <c r="L46" s="22"/>
      <c r="M46" s="22"/>
    </row>
    <row r="47" spans="2:13" s="5" customFormat="1" ht="15">
      <c r="B47" s="23" t="s">
        <v>84</v>
      </c>
      <c r="C47" s="123">
        <v>0</v>
      </c>
      <c r="D47" s="84" t="s">
        <v>72</v>
      </c>
      <c r="E47" s="126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94</v>
      </c>
      <c r="C48" s="123">
        <v>0</v>
      </c>
      <c r="D48" s="84" t="s">
        <v>72</v>
      </c>
      <c r="E48" s="126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95</v>
      </c>
      <c r="C49" s="123">
        <v>0</v>
      </c>
      <c r="D49" s="84" t="s">
        <v>72</v>
      </c>
      <c r="E49" s="126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2"/>
      <c r="D50" s="4"/>
      <c r="E50" s="112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47" t="s">
        <v>16</v>
      </c>
      <c r="D51" s="148"/>
      <c r="E51" s="147" t="s">
        <v>6</v>
      </c>
      <c r="F51" s="148"/>
      <c r="G51"/>
      <c r="H51"/>
      <c r="I51"/>
      <c r="J51" s="5"/>
    </row>
    <row r="52" spans="2:19" s="21" customFormat="1" ht="15">
      <c r="B52" s="23" t="s">
        <v>81</v>
      </c>
      <c r="C52" s="137">
        <v>0.3</v>
      </c>
      <c r="D52" s="73">
        <v>293</v>
      </c>
      <c r="E52" s="110">
        <f>C52*1.1023</f>
        <v>0.33069</v>
      </c>
      <c r="F52" s="73">
        <f aca="true" t="shared" si="4" ref="E52:F54">D52*1.1023</f>
        <v>322.9739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88</v>
      </c>
      <c r="C53" s="123">
        <v>0</v>
      </c>
      <c r="D53" s="73">
        <v>298.3</v>
      </c>
      <c r="E53" s="134">
        <f t="shared" si="4"/>
        <v>0</v>
      </c>
      <c r="F53" s="73">
        <f t="shared" si="4"/>
        <v>328.81609000000003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99</v>
      </c>
      <c r="C54" s="142">
        <v>0.3</v>
      </c>
      <c r="D54" s="73">
        <v>298.4</v>
      </c>
      <c r="E54" s="131">
        <f>C54*1.1023</f>
        <v>0.33069</v>
      </c>
      <c r="F54" s="73">
        <f t="shared" si="4"/>
        <v>328.92632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9"/>
      <c r="C55" s="127"/>
      <c r="D55" s="64"/>
      <c r="E55" s="12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47" t="s">
        <v>18</v>
      </c>
      <c r="D56" s="148"/>
      <c r="E56" s="147" t="s">
        <v>19</v>
      </c>
      <c r="F56" s="148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81</v>
      </c>
      <c r="C57" s="131">
        <v>0.23</v>
      </c>
      <c r="D57" s="68">
        <v>27.65</v>
      </c>
      <c r="E57" s="135">
        <f>C57/454*1000</f>
        <v>0.5066079295154184</v>
      </c>
      <c r="F57" s="68">
        <f aca="true" t="shared" si="5" ref="E57:F59">D57/454*1000</f>
        <v>60.903083700440526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88</v>
      </c>
      <c r="C58" s="131">
        <v>0.23</v>
      </c>
      <c r="D58" s="68">
        <v>28.01</v>
      </c>
      <c r="E58" s="135">
        <f t="shared" si="5"/>
        <v>0.5066079295154184</v>
      </c>
      <c r="F58" s="68">
        <f t="shared" si="5"/>
        <v>61.696035242290755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99</v>
      </c>
      <c r="C59" s="131">
        <v>0.24</v>
      </c>
      <c r="D59" s="68">
        <v>27.92</v>
      </c>
      <c r="E59" s="135">
        <f t="shared" si="5"/>
        <v>0.5286343612334802</v>
      </c>
      <c r="F59" s="68">
        <f t="shared" si="5"/>
        <v>61.4977973568282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4"/>
      <c r="D60" s="68"/>
      <c r="E60" s="124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47" t="s">
        <v>21</v>
      </c>
      <c r="D61" s="148"/>
      <c r="E61" s="147" t="s">
        <v>6</v>
      </c>
      <c r="F61" s="148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81</v>
      </c>
      <c r="C62" s="131">
        <v>0.205</v>
      </c>
      <c r="D62" s="72">
        <v>14.515</v>
      </c>
      <c r="E62" s="131">
        <f aca="true" t="shared" si="6" ref="E62:F64">C62*22.026</f>
        <v>4.51533</v>
      </c>
      <c r="F62" s="68">
        <f t="shared" si="6"/>
        <v>319.70739000000003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88</v>
      </c>
      <c r="C63" s="131">
        <v>0.245</v>
      </c>
      <c r="D63" s="72">
        <v>14.26</v>
      </c>
      <c r="E63" s="131">
        <f t="shared" si="6"/>
        <v>5.39637</v>
      </c>
      <c r="F63" s="68">
        <f t="shared" si="6"/>
        <v>314.09076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98</v>
      </c>
      <c r="C64" s="131">
        <v>0.1</v>
      </c>
      <c r="D64" s="72">
        <v>12.06</v>
      </c>
      <c r="E64" s="131">
        <f t="shared" si="6"/>
        <v>2.2026</v>
      </c>
      <c r="F64" s="68">
        <f t="shared" si="6"/>
        <v>265.63356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1"/>
      <c r="D65" s="67"/>
      <c r="E65" s="131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.75" customHeight="1">
      <c r="B66" s="25" t="s">
        <v>22</v>
      </c>
      <c r="C66" s="147" t="s">
        <v>77</v>
      </c>
      <c r="D66" s="148"/>
      <c r="E66" s="147" t="s">
        <v>23</v>
      </c>
      <c r="F66" s="148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.75" customHeight="1">
      <c r="B67" s="23" t="s">
        <v>78</v>
      </c>
      <c r="C67" s="131">
        <v>0.045</v>
      </c>
      <c r="D67" s="72">
        <v>0.93</v>
      </c>
      <c r="E67" s="131">
        <f aca="true" t="shared" si="7" ref="E67:F70">C67/3.785</f>
        <v>0.011889035667107</v>
      </c>
      <c r="F67" s="68">
        <f t="shared" si="7"/>
        <v>0.24570673712021138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6.5" customHeight="1">
      <c r="B68" s="23" t="s">
        <v>100</v>
      </c>
      <c r="C68" s="131">
        <v>0.041</v>
      </c>
      <c r="D68" s="72">
        <v>0.955</v>
      </c>
      <c r="E68" s="131">
        <f t="shared" si="7"/>
        <v>0.01083223249669749</v>
      </c>
      <c r="F68" s="68">
        <f t="shared" si="7"/>
        <v>0.2523117569352708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6.5" customHeight="1">
      <c r="B69" s="23" t="s">
        <v>82</v>
      </c>
      <c r="C69" s="131">
        <v>0.041</v>
      </c>
      <c r="D69" s="72">
        <v>0.97</v>
      </c>
      <c r="E69" s="131">
        <f t="shared" si="7"/>
        <v>0.01083223249669749</v>
      </c>
      <c r="F69" s="68">
        <f t="shared" si="7"/>
        <v>0.25627476882430644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11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 customHeight="1">
      <c r="B71" s="25" t="s">
        <v>24</v>
      </c>
      <c r="C71" s="147" t="s">
        <v>25</v>
      </c>
      <c r="D71" s="148"/>
      <c r="E71" s="147" t="s">
        <v>26</v>
      </c>
      <c r="F71" s="148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91</v>
      </c>
      <c r="C72" s="141">
        <v>0.049</v>
      </c>
      <c r="D72" s="119">
        <v>0.933</v>
      </c>
      <c r="E72" s="141">
        <f>C72/454*100</f>
        <v>0.010792951541850221</v>
      </c>
      <c r="F72" s="74">
        <f>D72/454*1000</f>
        <v>2.055066079295154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6.5" customHeight="1">
      <c r="B73" s="23" t="s">
        <v>78</v>
      </c>
      <c r="C73" s="141">
        <v>0.00125</v>
      </c>
      <c r="D73" s="119">
        <v>0.87</v>
      </c>
      <c r="E73" s="141">
        <f>C73/454*100</f>
        <v>0.00027533039647577095</v>
      </c>
      <c r="F73" s="74">
        <f>D73/454*1000</f>
        <v>1.9162995594713657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100</v>
      </c>
      <c r="C74" s="136">
        <v>0.00675</v>
      </c>
      <c r="D74" s="119">
        <v>0.88275</v>
      </c>
      <c r="E74" s="136">
        <f>C74/454*100</f>
        <v>0.0014867841409691629</v>
      </c>
      <c r="F74" s="74">
        <f>D74/454*1000</f>
        <v>1.9443832599118944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.75" customHeight="1">
      <c r="B75" s="48"/>
      <c r="C75" s="110"/>
      <c r="D75" s="13"/>
      <c r="E75" s="136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63" t="s">
        <v>25</v>
      </c>
      <c r="D76" s="163"/>
      <c r="E76" s="147" t="s">
        <v>28</v>
      </c>
      <c r="F76" s="148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78</v>
      </c>
      <c r="C77" s="139">
        <v>0.0006</v>
      </c>
      <c r="D77" s="120" t="s">
        <v>72</v>
      </c>
      <c r="E77" s="139">
        <f>C77/454*1000000</f>
        <v>1.3215859030837005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 customHeight="1">
      <c r="B78" s="23" t="s">
        <v>82</v>
      </c>
      <c r="C78" s="139">
        <v>0.001</v>
      </c>
      <c r="D78" s="120">
        <v>0.1046</v>
      </c>
      <c r="E78" s="139">
        <f>C78/454*1000000</f>
        <v>2.202643171806167</v>
      </c>
      <c r="F78" s="68">
        <f>D78/454*1000000</f>
        <v>230.3964757709251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96</v>
      </c>
      <c r="C79" s="139">
        <v>0.0012</v>
      </c>
      <c r="D79" s="120" t="s">
        <v>72</v>
      </c>
      <c r="E79" s="139">
        <f>C79/454*1000000</f>
        <v>2.643171806167401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8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customHeight="1" thickBot="1">
      <c r="B81" s="14"/>
      <c r="C81" s="118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.75" customHeight="1" thickBot="1">
      <c r="B82" s="14"/>
      <c r="C82" s="118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30" t="s">
        <v>72</v>
      </c>
      <c r="E85" s="130">
        <v>1.0941</v>
      </c>
      <c r="F85" s="130">
        <v>0.0092</v>
      </c>
      <c r="G85" s="130">
        <v>1.2464</v>
      </c>
      <c r="H85" s="130">
        <v>1.0353</v>
      </c>
      <c r="I85" s="130">
        <v>0.7165</v>
      </c>
      <c r="J85" s="130">
        <v>0.6346</v>
      </c>
      <c r="K85" s="130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 s="17"/>
      <c r="C86" s="17" t="s">
        <v>31</v>
      </c>
      <c r="D86" s="130">
        <v>0.914</v>
      </c>
      <c r="E86" s="130" t="s">
        <v>72</v>
      </c>
      <c r="F86" s="130">
        <v>0.0084</v>
      </c>
      <c r="G86" s="130">
        <v>1.1392</v>
      </c>
      <c r="H86" s="130">
        <v>0.9463</v>
      </c>
      <c r="I86" s="130">
        <v>0.6549</v>
      </c>
      <c r="J86" s="130">
        <v>0.58</v>
      </c>
      <c r="K86" s="130">
        <v>0.1179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.75" customHeight="1" thickBot="1">
      <c r="B87" s="18"/>
      <c r="C87" s="18" t="s">
        <v>32</v>
      </c>
      <c r="D87" s="130">
        <v>108.39</v>
      </c>
      <c r="E87" s="130">
        <v>118.5895</v>
      </c>
      <c r="F87" s="130" t="s">
        <v>72</v>
      </c>
      <c r="G87" s="130">
        <v>135.0973</v>
      </c>
      <c r="H87" s="130">
        <v>112.2166</v>
      </c>
      <c r="I87" s="130">
        <v>77.66</v>
      </c>
      <c r="J87" s="130">
        <v>68.7843</v>
      </c>
      <c r="K87" s="130">
        <v>13.9802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30">
        <v>0.8023</v>
      </c>
      <c r="E88" s="130">
        <v>0.8778</v>
      </c>
      <c r="F88" s="130">
        <v>0.0074</v>
      </c>
      <c r="G88" s="130" t="s">
        <v>72</v>
      </c>
      <c r="H88" s="130">
        <v>0.8306</v>
      </c>
      <c r="I88" s="130">
        <v>0.5748</v>
      </c>
      <c r="J88" s="130">
        <v>0.5091</v>
      </c>
      <c r="K88" s="130">
        <v>0.1035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30">
        <v>0.9659</v>
      </c>
      <c r="E89" s="130">
        <v>1.0568</v>
      </c>
      <c r="F89" s="130">
        <v>0.0089</v>
      </c>
      <c r="G89" s="130">
        <v>1.2039</v>
      </c>
      <c r="H89" s="130" t="s">
        <v>72</v>
      </c>
      <c r="I89" s="130">
        <v>0.6921</v>
      </c>
      <c r="J89" s="130">
        <v>0.613</v>
      </c>
      <c r="K89" s="130">
        <v>0.1246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30">
        <v>1.3957</v>
      </c>
      <c r="E90" s="130">
        <v>1.527</v>
      </c>
      <c r="F90" s="130">
        <v>0.0129</v>
      </c>
      <c r="G90" s="130">
        <v>1.7396</v>
      </c>
      <c r="H90" s="130">
        <v>1.445</v>
      </c>
      <c r="I90" s="130" t="s">
        <v>72</v>
      </c>
      <c r="J90" s="130">
        <v>0.8857</v>
      </c>
      <c r="K90" s="130">
        <v>0.18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30">
        <v>1.5758</v>
      </c>
      <c r="E91" s="130">
        <v>1.7241</v>
      </c>
      <c r="F91" s="130">
        <v>0.0145</v>
      </c>
      <c r="G91" s="130">
        <v>1.9641</v>
      </c>
      <c r="H91" s="130">
        <v>1.6314</v>
      </c>
      <c r="I91" s="130">
        <v>1.129</v>
      </c>
      <c r="J91" s="130" t="s">
        <v>72</v>
      </c>
      <c r="K91" s="130">
        <v>0.2032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30">
        <v>7.7531</v>
      </c>
      <c r="E92" s="130">
        <v>8.4827</v>
      </c>
      <c r="F92" s="130">
        <v>0.0715</v>
      </c>
      <c r="G92" s="130">
        <v>9.6635</v>
      </c>
      <c r="H92" s="130">
        <v>8.0268</v>
      </c>
      <c r="I92" s="130">
        <v>5.555</v>
      </c>
      <c r="J92" s="130">
        <v>4.9201</v>
      </c>
      <c r="K92" s="130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3"/>
      <c r="H93" s="113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4"/>
      <c r="H94" s="114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6.5" customHeight="1">
      <c r="B95" s="1" t="s">
        <v>76</v>
      </c>
      <c r="E95" s="27">
        <f>1/E85</f>
        <v>0.9139932364500503</v>
      </c>
      <c r="F95" s="86"/>
      <c r="G95" s="115"/>
      <c r="H95" s="115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6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75</v>
      </c>
      <c r="E97" s="27"/>
      <c r="F97" s="89"/>
      <c r="G97" s="116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5"/>
      <c r="H98" s="115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>
      <c r="B99" s="1" t="s">
        <v>41</v>
      </c>
      <c r="E99" s="27"/>
      <c r="F99" s="86"/>
      <c r="G99" s="115"/>
      <c r="H99" s="115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>
      <c r="B100" s="1" t="s">
        <v>42</v>
      </c>
      <c r="E100" s="27"/>
      <c r="F100" s="86"/>
      <c r="G100" s="115"/>
      <c r="H100" s="115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>
      <c r="B101" s="1" t="s">
        <v>43</v>
      </c>
      <c r="F101" s="87"/>
      <c r="G101" s="117"/>
      <c r="H101" s="117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>
      <c r="B102" s="1" t="s">
        <v>44</v>
      </c>
      <c r="F102" s="87"/>
      <c r="G102" s="117"/>
      <c r="H102" s="117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>
      <c r="B103" s="1" t="s">
        <v>45</v>
      </c>
      <c r="G103" s="113"/>
      <c r="H103" s="113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>
      <c r="B104" s="1" t="s">
        <v>46</v>
      </c>
      <c r="G104" s="113"/>
      <c r="H104" s="113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>
      <c r="B105" s="1" t="s">
        <v>47</v>
      </c>
      <c r="G105" s="113"/>
      <c r="H105" s="113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>
      <c r="B106" s="1" t="s">
        <v>48</v>
      </c>
      <c r="G106" s="113"/>
      <c r="H106" s="113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>
      <c r="B107" s="1" t="s">
        <v>49</v>
      </c>
      <c r="G107" s="113"/>
      <c r="H107" s="113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>
      <c r="B108" s="1" t="s">
        <v>50</v>
      </c>
      <c r="G108" s="113"/>
      <c r="H108" s="113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>
      <c r="B109" s="1" t="s">
        <v>51</v>
      </c>
      <c r="G109" s="113"/>
      <c r="H109" s="113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>
      <c r="B110" s="1" t="s">
        <v>52</v>
      </c>
      <c r="G110" s="113"/>
      <c r="H110" s="113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>
      <c r="B111" s="1" t="s">
        <v>53</v>
      </c>
      <c r="G111" s="113"/>
      <c r="H111" s="113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>
      <c r="B112" s="1"/>
      <c r="G112" s="113"/>
      <c r="H112" s="113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>
      <c r="G113" s="113"/>
      <c r="H113" s="113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53" t="s">
        <v>54</v>
      </c>
      <c r="C114" s="153"/>
      <c r="D114" s="153"/>
      <c r="E114" s="153"/>
      <c r="F114" s="153"/>
      <c r="G114" s="113"/>
      <c r="H114" s="113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>
      <c r="B115" s="146" t="s">
        <v>55</v>
      </c>
      <c r="C115" s="146"/>
      <c r="D115" s="146"/>
      <c r="E115" s="146"/>
      <c r="F115" s="146"/>
      <c r="G115" s="113"/>
      <c r="H115" s="113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78" customHeight="1">
      <c r="B116" s="146" t="s">
        <v>56</v>
      </c>
      <c r="C116" s="146"/>
      <c r="D116" s="146"/>
      <c r="E116" s="146"/>
      <c r="F116" s="146"/>
      <c r="G116" s="113"/>
      <c r="H116" s="113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>
      <c r="B117" s="146" t="s">
        <v>57</v>
      </c>
      <c r="C117" s="146"/>
      <c r="D117" s="146"/>
      <c r="E117" s="146"/>
      <c r="F117" s="146"/>
      <c r="G117" s="113"/>
      <c r="H117" s="113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46" t="s">
        <v>58</v>
      </c>
      <c r="C118" s="146"/>
      <c r="D118" s="146"/>
      <c r="E118" s="146"/>
      <c r="F118" s="146"/>
      <c r="G118" s="113"/>
      <c r="H118" s="113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46" t="s">
        <v>59</v>
      </c>
      <c r="C119" s="146"/>
      <c r="D119" s="146"/>
      <c r="E119" s="146"/>
      <c r="F119" s="146"/>
      <c r="G119" s="113"/>
      <c r="H119" s="113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46" t="s">
        <v>60</v>
      </c>
      <c r="C120" s="146"/>
      <c r="D120" s="146"/>
      <c r="E120" s="146"/>
      <c r="F120" s="146"/>
      <c r="G120" s="113"/>
      <c r="H120" s="113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45" t="s">
        <v>61</v>
      </c>
      <c r="C121" s="145"/>
      <c r="D121" s="145"/>
      <c r="E121" s="145"/>
      <c r="F121" s="145"/>
      <c r="G121" s="113"/>
      <c r="H121" s="113"/>
    </row>
    <row r="122" spans="7:8" ht="15">
      <c r="G122" s="113"/>
      <c r="H122" s="113"/>
    </row>
    <row r="123" spans="2:8" ht="15.75">
      <c r="B123" s="31" t="s">
        <v>62</v>
      </c>
      <c r="C123" s="143"/>
      <c r="D123" s="162"/>
      <c r="E123" s="162"/>
      <c r="F123" s="144"/>
      <c r="G123" s="113"/>
      <c r="H123" s="113"/>
    </row>
    <row r="124" spans="2:8" ht="30.75" customHeight="1">
      <c r="B124" s="31" t="s">
        <v>63</v>
      </c>
      <c r="C124" s="143" t="s">
        <v>64</v>
      </c>
      <c r="D124" s="144"/>
      <c r="E124" s="143" t="s">
        <v>65</v>
      </c>
      <c r="F124" s="144"/>
      <c r="G124" s="113"/>
      <c r="H124" s="113"/>
    </row>
    <row r="125" spans="2:8" ht="30.75" customHeight="1">
      <c r="B125" s="31" t="s">
        <v>66</v>
      </c>
      <c r="C125" s="143" t="s">
        <v>67</v>
      </c>
      <c r="D125" s="144"/>
      <c r="E125" s="143" t="s">
        <v>68</v>
      </c>
      <c r="F125" s="144"/>
      <c r="G125" s="113"/>
      <c r="H125" s="113"/>
    </row>
    <row r="126" spans="2:8" ht="15" customHeight="1">
      <c r="B126" s="160" t="s">
        <v>69</v>
      </c>
      <c r="C126" s="149" t="s">
        <v>70</v>
      </c>
      <c r="D126" s="150"/>
      <c r="E126" s="149" t="s">
        <v>71</v>
      </c>
      <c r="F126" s="150"/>
      <c r="G126" s="113"/>
      <c r="H126" s="113"/>
    </row>
    <row r="127" spans="2:8" ht="15" customHeight="1">
      <c r="B127" s="161"/>
      <c r="C127" s="151"/>
      <c r="D127" s="152"/>
      <c r="E127" s="151"/>
      <c r="F127" s="152"/>
      <c r="G127" s="113"/>
      <c r="H127" s="113"/>
    </row>
  </sheetData>
  <sheetProtection/>
  <mergeCells count="43">
    <mergeCell ref="B119:F119"/>
    <mergeCell ref="C76:D76"/>
    <mergeCell ref="B116:F116"/>
    <mergeCell ref="C51:D51"/>
    <mergeCell ref="C46:D46"/>
    <mergeCell ref="C36:D36"/>
    <mergeCell ref="C71:D71"/>
    <mergeCell ref="E66:F66"/>
    <mergeCell ref="C66:D66"/>
    <mergeCell ref="E71:F71"/>
    <mergeCell ref="C16:D16"/>
    <mergeCell ref="E16:F16"/>
    <mergeCell ref="C26:D26"/>
    <mergeCell ref="E21:F21"/>
    <mergeCell ref="C31:D31"/>
    <mergeCell ref="E36:F3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41:F41"/>
    <mergeCell ref="B114:F114"/>
    <mergeCell ref="B115:F115"/>
    <mergeCell ref="E76:F76"/>
    <mergeCell ref="C21:D21"/>
    <mergeCell ref="E26:F26"/>
    <mergeCell ref="E31:F31"/>
    <mergeCell ref="E46:F46"/>
    <mergeCell ref="C124:D124"/>
    <mergeCell ref="B121:F121"/>
    <mergeCell ref="B120:F120"/>
    <mergeCell ref="E56:F56"/>
    <mergeCell ref="B118:F118"/>
    <mergeCell ref="E126:F127"/>
    <mergeCell ref="E125:F125"/>
    <mergeCell ref="E124:F124"/>
    <mergeCell ref="E61:F61"/>
    <mergeCell ref="C61:D6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2020-04-10T05:59:53Z</dcterms:modified>
  <cp:category/>
  <cp:version/>
  <cp:contentType/>
  <cp:contentStatus/>
</cp:coreProperties>
</file>