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<sst xmlns="http://schemas.openxmlformats.org/spreadsheetml/2006/main" count="164" uniqueCount="110">
  <si>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</si>
  <si>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</si>
  <si>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</si>
  <si>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</si>
  <si>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</si>
  <si>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</si>
  <si>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</si>
  <si>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</si>
  <si>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</si>
  <si>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</si>
  <si>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</si>
  <si>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</si>
  <si>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</si>
  <si>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</si>
  <si>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</si>
  <si>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</si>
  <si>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</si>
  <si>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</si>
  <si>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</si>
  <si>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</si>
  <si>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</si>
  <si>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</si>
  <si>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</si>
  <si>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</si>
  <si>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</si>
  <si>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</si>
  <si>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</si>
  <si>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</si>
  <si>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</si>
  <si>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</si>
  <si>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</si>
  <si>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</si>
  <si>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</si>
  <si>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</si>
  <si>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</si>
  <si>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</si>
  <si>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</si>
  <si>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</si>
  <si>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</si>
  <si>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</si>
  <si>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</si>
  <si>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</si>
  <si>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</si>
  <si>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</si>
  <si>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</si>
  <si>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</si>
  <si>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</si>
  <si>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</si>
  <si>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</si>
  <si>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</si>
  <si>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</si>
  <si>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</si>
  <si>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</si>
  <si>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</si>
  <si>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</si>
  <si>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</si>
  <si>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</si>
  <si>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</si>
  <si>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</si>
  <si>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</si>
  <si>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</si>
  <si>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</si>
  <si>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</si>
  <si>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</si>
  <si>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</si>
  <si>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</si>
  <si>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</si>
  <si>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</si>
  <si>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</si>
  <si>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</si>
  <si>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</si>
  <si>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</si>
  <si>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</si>
  <si>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</si>
  <si>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</si>
  <si>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</si>
  <si>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</si>
  <si>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</si>
  <si>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</si>
  <si>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</si>
  <si>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</si>
  <si>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</si>
  <si>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</si>
  <si>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</si>
  <si>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</si>
  <si>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</si>
  <si>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</si>
  <si>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</si>
  <si>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</si>
  <si>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</si>
  <si>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</si>
  <si>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</si>
  <si>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</si>
  <si>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</si>
  <si>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</si>
  <si>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</si>
  <si>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</si>
  <si>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Травень '16</t>
  </si>
  <si>
    <t>CME - Липень '16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</si>
  <si>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</si>
  <si>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</si>
  <si>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</si>
  <si>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</si>
  <si>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</si>
  <si>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</si>
  <si>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</si>
  <si>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</si>
  <si>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</si>
  <si>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</si>
  <si>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5 квітня 2016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</si>
</sst>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187" fontId="30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172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48" t="s">
        <v>109</v>
      </c>
      <c r="D4" s="149"/>
      <c r="E4" s="149"/>
      <c r="F4" s="150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44" t="s">
        <v>5</v>
      </c>
      <c r="D6" s="145"/>
      <c r="E6" s="143" t="s">
        <v>6</v>
      </c>
      <c r="F6" s="143"/>
      <c r="G6" s="26"/>
      <c r="I6"/>
    </row>
    <row r="7" spans="2:8" s="6" customFormat="1" ht="15">
      <c r="B7" s="27" t="s">
        <v>97</v>
      </c>
      <c r="C7" s="128">
        <v>0.022</v>
      </c>
      <c r="D7" s="14">
        <v>3.564</v>
      </c>
      <c r="E7" s="128">
        <f aca="true" t="shared" si="0" ref="E7:F9">C7*39.3683</f>
        <v>0.8661026</v>
      </c>
      <c r="F7" s="13">
        <f t="shared" si="0"/>
        <v>140.3086212</v>
      </c>
      <c r="G7" s="28"/>
      <c r="H7" s="28"/>
    </row>
    <row r="8" spans="2:8" s="6" customFormat="1" ht="15">
      <c r="B8" s="27" t="s">
        <v>98</v>
      </c>
      <c r="C8" s="161">
        <v>0.022</v>
      </c>
      <c r="D8" s="14">
        <v>3.586</v>
      </c>
      <c r="E8" s="161">
        <f t="shared" si="0"/>
        <v>0.8661026</v>
      </c>
      <c r="F8" s="13">
        <f t="shared" si="0"/>
        <v>141.17472379999998</v>
      </c>
      <c r="G8" s="26"/>
      <c r="H8" s="26"/>
    </row>
    <row r="9" spans="2:17" s="6" customFormat="1" ht="15">
      <c r="B9" s="27" t="s">
        <v>107</v>
      </c>
      <c r="C9" s="161">
        <v>0.02</v>
      </c>
      <c r="D9" s="14">
        <v>3.634</v>
      </c>
      <c r="E9" s="161">
        <f t="shared" si="0"/>
        <v>0.787366</v>
      </c>
      <c r="F9" s="13">
        <f t="shared" si="0"/>
        <v>143.0644022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43" t="s">
        <v>7</v>
      </c>
      <c r="D11" s="143"/>
      <c r="E11" s="144" t="s">
        <v>6</v>
      </c>
      <c r="F11" s="145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84</v>
      </c>
      <c r="C12" s="124">
        <v>1.15</v>
      </c>
      <c r="D12" s="75">
        <v>154.25</v>
      </c>
      <c r="E12" s="124">
        <f>C12/D86</f>
        <v>1.306076093128904</v>
      </c>
      <c r="F12" s="102">
        <f>D12/D86</f>
        <v>175.18455423055084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88</v>
      </c>
      <c r="C13" s="124">
        <v>0.94</v>
      </c>
      <c r="D13" s="75">
        <v>160.75</v>
      </c>
      <c r="E13" s="124">
        <f>C13/D86</f>
        <v>1.0675752413401476</v>
      </c>
      <c r="F13" s="102">
        <f>D13/D86</f>
        <v>182.56672345258377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89</v>
      </c>
      <c r="C14" s="124">
        <v>0.78</v>
      </c>
      <c r="D14" s="13">
        <v>161.75</v>
      </c>
      <c r="E14" s="124">
        <f>C14/D86</f>
        <v>0.8858603066439524</v>
      </c>
      <c r="F14" s="102">
        <f>D14/D86</f>
        <v>183.702441794435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43" t="s">
        <v>93</v>
      </c>
      <c r="D16" s="143"/>
      <c r="E16" s="144" t="s">
        <v>6</v>
      </c>
      <c r="F16" s="145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36" t="s">
        <v>90</v>
      </c>
      <c r="C17" s="65">
        <v>0</v>
      </c>
      <c r="D17" s="129">
        <v>18010</v>
      </c>
      <c r="E17" s="65">
        <f aca="true" t="shared" si="1" ref="E17:F19">C17/$D$87</f>
        <v>0</v>
      </c>
      <c r="F17" s="102">
        <f t="shared" si="1"/>
        <v>163.13405797101447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36" t="s">
        <v>91</v>
      </c>
      <c r="C18" s="47">
        <v>40</v>
      </c>
      <c r="D18" s="130">
        <v>18370</v>
      </c>
      <c r="E18" s="47">
        <f t="shared" si="1"/>
        <v>0.36231884057971014</v>
      </c>
      <c r="F18" s="102">
        <f t="shared" si="1"/>
        <v>166.39492753623188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36" t="s">
        <v>102</v>
      </c>
      <c r="C19" s="162">
        <v>20</v>
      </c>
      <c r="D19" s="130">
        <v>18410</v>
      </c>
      <c r="E19" s="124">
        <f t="shared" si="1"/>
        <v>0.18115942028985507</v>
      </c>
      <c r="F19" s="102">
        <f t="shared" si="1"/>
        <v>166.7572463768116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8</v>
      </c>
      <c r="C21" s="144" t="s">
        <v>5</v>
      </c>
      <c r="D21" s="145"/>
      <c r="E21" s="143" t="s">
        <v>6</v>
      </c>
      <c r="F21" s="143"/>
      <c r="I21" s="133"/>
      <c r="J21" s="134"/>
      <c r="K21" s="134"/>
      <c r="L21" s="134"/>
      <c r="M21" s="134"/>
      <c r="N21" s="39"/>
      <c r="O21" s="134"/>
      <c r="P21" s="134"/>
      <c r="Q21" s="134"/>
    </row>
    <row r="22" spans="2:18" s="6" customFormat="1" ht="15.75">
      <c r="B22" s="27" t="s">
        <v>97</v>
      </c>
      <c r="C22" s="132">
        <v>0.006</v>
      </c>
      <c r="D22" s="14">
        <v>4.74</v>
      </c>
      <c r="E22" s="132">
        <f aca="true" t="shared" si="2" ref="E22:F24">C22*36.7437</f>
        <v>0.2204622</v>
      </c>
      <c r="F22" s="13">
        <f t="shared" si="2"/>
        <v>174.16513799999998</v>
      </c>
      <c r="G22" s="36"/>
      <c r="H22" s="36"/>
      <c r="I22" s="39"/>
      <c r="J22" s="88"/>
      <c r="K22" s="134"/>
      <c r="L22" s="134"/>
      <c r="M22" s="134"/>
      <c r="N22" s="134"/>
      <c r="O22" s="134"/>
      <c r="P22" s="134"/>
      <c r="Q22" s="134"/>
      <c r="R22" s="134"/>
    </row>
    <row r="23" spans="2:18" s="6" customFormat="1" ht="15">
      <c r="B23" s="27" t="s">
        <v>98</v>
      </c>
      <c r="C23" s="132">
        <v>0.004</v>
      </c>
      <c r="D23" s="14">
        <v>4.812</v>
      </c>
      <c r="E23" s="132">
        <f t="shared" si="2"/>
        <v>0.1469748</v>
      </c>
      <c r="F23" s="13">
        <f t="shared" si="2"/>
        <v>176.81068439999999</v>
      </c>
      <c r="G23" s="36"/>
      <c r="H23" s="36"/>
      <c r="I23" s="134"/>
      <c r="J23" s="134"/>
      <c r="K23" s="88"/>
      <c r="L23" s="134"/>
      <c r="M23" s="134"/>
      <c r="N23" s="134"/>
      <c r="O23" s="134"/>
      <c r="P23" s="134"/>
      <c r="Q23" s="134"/>
      <c r="R23" s="134"/>
    </row>
    <row r="24" spans="2:18" s="6" customFormat="1" ht="15">
      <c r="B24" s="27" t="s">
        <v>107</v>
      </c>
      <c r="C24" s="132">
        <v>0.004</v>
      </c>
      <c r="D24" s="14">
        <v>4.906</v>
      </c>
      <c r="E24" s="132">
        <f t="shared" si="2"/>
        <v>0.1469748</v>
      </c>
      <c r="F24" s="13">
        <f t="shared" si="2"/>
        <v>180.26459219999998</v>
      </c>
      <c r="G24" s="36"/>
      <c r="H24" s="36"/>
      <c r="I24" s="134"/>
      <c r="J24" s="134"/>
      <c r="K24" s="134"/>
      <c r="L24" s="88"/>
      <c r="M24" s="134"/>
      <c r="N24" s="134"/>
      <c r="O24" s="134"/>
      <c r="P24" s="134"/>
      <c r="Q24" s="134"/>
      <c r="R24" s="134"/>
    </row>
    <row r="25" spans="2:18" s="6" customFormat="1" ht="15">
      <c r="B25" s="27"/>
      <c r="C25" s="135"/>
      <c r="D25" s="7"/>
      <c r="E25" s="15"/>
      <c r="F25" s="96"/>
      <c r="G25" s="36"/>
      <c r="H25" s="36"/>
      <c r="I25" s="134"/>
      <c r="J25" s="134"/>
      <c r="K25" s="134"/>
      <c r="L25" s="134"/>
      <c r="M25" s="88"/>
      <c r="N25" s="134"/>
      <c r="O25" s="134"/>
      <c r="P25" s="134"/>
      <c r="Q25" s="134"/>
      <c r="R25" s="134"/>
    </row>
    <row r="26" spans="2:18" s="6" customFormat="1" ht="15.75">
      <c r="B26" s="29" t="s">
        <v>8</v>
      </c>
      <c r="C26" s="143" t="s">
        <v>9</v>
      </c>
      <c r="D26" s="143"/>
      <c r="E26" s="144" t="s">
        <v>10</v>
      </c>
      <c r="F26" s="145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85</v>
      </c>
      <c r="C27" s="137">
        <v>0.48</v>
      </c>
      <c r="D27" s="102">
        <v>156.5</v>
      </c>
      <c r="E27" s="137">
        <f>C27/D86</f>
        <v>0.545144804088586</v>
      </c>
      <c r="F27" s="102">
        <f>D27/D86</f>
        <v>177.73992049971608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86</v>
      </c>
      <c r="C28" s="137">
        <v>0.46</v>
      </c>
      <c r="D28" s="75">
        <v>165.5</v>
      </c>
      <c r="E28" s="137">
        <f>C28/D86</f>
        <v>0.5224304372515617</v>
      </c>
      <c r="F28" s="102">
        <f>D28/D86</f>
        <v>187.96138557637707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106</v>
      </c>
      <c r="C29" s="137">
        <v>0.29</v>
      </c>
      <c r="D29" s="13">
        <v>170.5</v>
      </c>
      <c r="E29" s="137">
        <f>C29/D86</f>
        <v>0.32935831913685404</v>
      </c>
      <c r="F29" s="102">
        <f>D29/D86</f>
        <v>193.63997728563317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12</v>
      </c>
      <c r="C31" s="143" t="s">
        <v>13</v>
      </c>
      <c r="D31" s="143"/>
      <c r="E31" s="143" t="s">
        <v>10</v>
      </c>
      <c r="F31" s="143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11</v>
      </c>
      <c r="C32" s="163">
        <v>0</v>
      </c>
      <c r="D32" s="75">
        <v>369.25</v>
      </c>
      <c r="E32" s="163">
        <f>C32/D86</f>
        <v>0</v>
      </c>
      <c r="F32" s="102">
        <f>D32/D86</f>
        <v>419.36399772856333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14</v>
      </c>
      <c r="C33" s="164">
        <v>0.42</v>
      </c>
      <c r="D33" s="75">
        <v>357.5</v>
      </c>
      <c r="E33" s="164">
        <f>C33/$D$86</f>
        <v>0.47700170357751276</v>
      </c>
      <c r="F33" s="102">
        <f>D33/$D$86</f>
        <v>406.0193072118115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89</v>
      </c>
      <c r="C34" s="164">
        <v>0.35</v>
      </c>
      <c r="D34" s="99">
        <v>360.5</v>
      </c>
      <c r="E34" s="164">
        <f>C34/$D$86</f>
        <v>0.3975014196479273</v>
      </c>
      <c r="F34" s="102">
        <f>D34/$D$86</f>
        <v>409.4264622373652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15</v>
      </c>
      <c r="C36" s="146" t="s">
        <v>5</v>
      </c>
      <c r="D36" s="147"/>
      <c r="E36" s="146" t="s">
        <v>6</v>
      </c>
      <c r="F36" s="147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97</v>
      </c>
      <c r="C37" s="132">
        <v>0.026</v>
      </c>
      <c r="D37" s="107">
        <v>1.834</v>
      </c>
      <c r="E37" s="132">
        <f aca="true" t="shared" si="3" ref="E37:F39">C37*58.0164</f>
        <v>1.5084263999999998</v>
      </c>
      <c r="F37" s="102">
        <f t="shared" si="3"/>
        <v>106.4020776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98</v>
      </c>
      <c r="C38" s="132">
        <v>0.034</v>
      </c>
      <c r="D38" s="107">
        <v>1.93</v>
      </c>
      <c r="E38" s="132">
        <f t="shared" si="3"/>
        <v>1.9725576</v>
      </c>
      <c r="F38" s="102">
        <f t="shared" si="3"/>
        <v>111.97165199999999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107</v>
      </c>
      <c r="C39" s="132">
        <v>0.04</v>
      </c>
      <c r="D39" s="107" t="s">
        <v>87</v>
      </c>
      <c r="E39" s="132">
        <f t="shared" si="3"/>
        <v>2.320656</v>
      </c>
      <c r="F39" s="102" t="s">
        <v>87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16</v>
      </c>
      <c r="C41" s="146" t="s">
        <v>5</v>
      </c>
      <c r="D41" s="147"/>
      <c r="E41" s="146" t="s">
        <v>6</v>
      </c>
      <c r="F41" s="147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97</v>
      </c>
      <c r="C42" s="132">
        <v>0.086</v>
      </c>
      <c r="D42" s="107">
        <v>9.042</v>
      </c>
      <c r="E42" s="132">
        <f aca="true" t="shared" si="4" ref="E42:F44">C42*36.7437</f>
        <v>3.1599581999999993</v>
      </c>
      <c r="F42" s="102">
        <f t="shared" si="4"/>
        <v>332.2365354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98</v>
      </c>
      <c r="C43" s="132">
        <v>0.086</v>
      </c>
      <c r="D43" s="107">
        <v>9.09</v>
      </c>
      <c r="E43" s="132">
        <f t="shared" si="4"/>
        <v>3.1599581999999993</v>
      </c>
      <c r="F43" s="102">
        <f t="shared" si="4"/>
        <v>334.000233</v>
      </c>
      <c r="G43" s="28"/>
      <c r="H43" s="26"/>
      <c r="K43" s="25"/>
      <c r="L43" s="25"/>
      <c r="M43" s="25"/>
    </row>
    <row r="44" spans="2:13" s="6" customFormat="1" ht="15">
      <c r="B44" s="27" t="s">
        <v>108</v>
      </c>
      <c r="C44" s="132">
        <v>0.086</v>
      </c>
      <c r="D44" s="107">
        <v>9.152</v>
      </c>
      <c r="E44" s="132">
        <f t="shared" si="4"/>
        <v>3.1599581999999993</v>
      </c>
      <c r="F44" s="102">
        <f t="shared" si="4"/>
        <v>336.27834239999993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8"/>
      <c r="D45" s="107"/>
      <c r="E45" s="128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43" t="s">
        <v>92</v>
      </c>
      <c r="D46" s="143"/>
      <c r="E46" s="144" t="s">
        <v>6</v>
      </c>
      <c r="F46" s="145"/>
      <c r="G46" s="32"/>
      <c r="H46" s="32"/>
      <c r="I46" s="24"/>
      <c r="K46" s="25"/>
      <c r="L46" s="25"/>
      <c r="M46" s="25"/>
    </row>
    <row r="47" spans="2:13" s="6" customFormat="1" ht="15">
      <c r="B47" s="136" t="s">
        <v>94</v>
      </c>
      <c r="C47" s="140">
        <v>400</v>
      </c>
      <c r="D47" s="138">
        <v>46000</v>
      </c>
      <c r="E47" s="132">
        <f aca="true" t="shared" si="5" ref="E47:F49">C47/$D$87</f>
        <v>3.623188405797101</v>
      </c>
      <c r="F47" s="102">
        <f t="shared" si="5"/>
        <v>416.66666666666663</v>
      </c>
      <c r="G47" s="32"/>
      <c r="H47" s="32"/>
      <c r="I47" s="24"/>
      <c r="K47" s="25"/>
      <c r="L47" s="25"/>
      <c r="M47" s="25"/>
    </row>
    <row r="48" spans="2:13" s="6" customFormat="1" ht="15">
      <c r="B48" s="136" t="s">
        <v>95</v>
      </c>
      <c r="C48" s="140">
        <v>110</v>
      </c>
      <c r="D48" s="131">
        <v>45370</v>
      </c>
      <c r="E48" s="132">
        <f t="shared" si="5"/>
        <v>0.9963768115942029</v>
      </c>
      <c r="F48" s="102">
        <f t="shared" si="5"/>
        <v>410.9601449275362</v>
      </c>
      <c r="G48" s="32"/>
      <c r="H48" s="32"/>
      <c r="I48" s="24"/>
      <c r="K48" s="25"/>
      <c r="L48" s="25"/>
      <c r="M48" s="25"/>
    </row>
    <row r="49" spans="2:13" s="6" customFormat="1" ht="15">
      <c r="B49" s="136" t="s">
        <v>103</v>
      </c>
      <c r="C49" s="140">
        <v>80</v>
      </c>
      <c r="D49" s="131">
        <v>46000</v>
      </c>
      <c r="E49" s="132">
        <f t="shared" si="5"/>
        <v>0.7246376811594203</v>
      </c>
      <c r="F49" s="102">
        <f t="shared" si="5"/>
        <v>416.66666666666663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46" t="s">
        <v>18</v>
      </c>
      <c r="D51" s="147"/>
      <c r="E51" s="146" t="s">
        <v>6</v>
      </c>
      <c r="F51" s="147"/>
      <c r="G51" s="32"/>
      <c r="H51" s="32"/>
      <c r="I51" s="24"/>
      <c r="J51" s="6"/>
    </row>
    <row r="52" spans="2:13" s="24" customFormat="1" ht="15">
      <c r="B52" s="27" t="s">
        <v>97</v>
      </c>
      <c r="C52" s="128">
        <v>0.5</v>
      </c>
      <c r="D52" s="108">
        <v>268.5</v>
      </c>
      <c r="E52" s="128">
        <f aca="true" t="shared" si="6" ref="E52:F54">C52*1.1023</f>
        <v>0.55115</v>
      </c>
      <c r="F52" s="108">
        <f t="shared" si="6"/>
        <v>295.96755</v>
      </c>
      <c r="G52" s="28"/>
      <c r="H52" s="26"/>
      <c r="K52" s="6"/>
      <c r="L52" s="6"/>
      <c r="M52" s="6"/>
    </row>
    <row r="53" spans="2:19" s="24" customFormat="1" ht="15">
      <c r="B53" s="27" t="s">
        <v>98</v>
      </c>
      <c r="C53" s="128">
        <v>0.1</v>
      </c>
      <c r="D53" s="108">
        <v>271.2</v>
      </c>
      <c r="E53" s="128">
        <f t="shared" si="6"/>
        <v>0.11023000000000001</v>
      </c>
      <c r="F53" s="108">
        <f t="shared" si="6"/>
        <v>298.94376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108</v>
      </c>
      <c r="C54" s="141">
        <v>0</v>
      </c>
      <c r="D54" s="108">
        <v>272.5</v>
      </c>
      <c r="E54" s="141">
        <f t="shared" si="6"/>
        <v>0</v>
      </c>
      <c r="F54" s="108">
        <f t="shared" si="6"/>
        <v>300.37675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19</v>
      </c>
      <c r="C56" s="146" t="s">
        <v>20</v>
      </c>
      <c r="D56" s="147"/>
      <c r="E56" s="146" t="s">
        <v>21</v>
      </c>
      <c r="F56" s="147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97</v>
      </c>
      <c r="C57" s="164">
        <v>0.7</v>
      </c>
      <c r="D57" s="102">
        <v>34.16</v>
      </c>
      <c r="E57" s="164">
        <f aca="true" t="shared" si="7" ref="E57:F59">C57/454*1000</f>
        <v>1.541850220264317</v>
      </c>
      <c r="F57" s="102">
        <f t="shared" si="7"/>
        <v>75.24229074889867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98</v>
      </c>
      <c r="C58" s="164">
        <v>0.68</v>
      </c>
      <c r="D58" s="102">
        <v>34.28</v>
      </c>
      <c r="E58" s="164">
        <f t="shared" si="7"/>
        <v>1.497797356828194</v>
      </c>
      <c r="F58" s="102">
        <f t="shared" si="7"/>
        <v>75.50660792951543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108</v>
      </c>
      <c r="C59" s="164">
        <v>0.68</v>
      </c>
      <c r="D59" s="102">
        <v>34.29</v>
      </c>
      <c r="E59" s="164">
        <f t="shared" si="7"/>
        <v>1.497797356828194</v>
      </c>
      <c r="F59" s="102">
        <f t="shared" si="7"/>
        <v>75.52863436123349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22</v>
      </c>
      <c r="C61" s="146" t="s">
        <v>23</v>
      </c>
      <c r="D61" s="147"/>
      <c r="E61" s="146" t="s">
        <v>6</v>
      </c>
      <c r="F61" s="147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97</v>
      </c>
      <c r="C62" s="135">
        <v>0.01</v>
      </c>
      <c r="D62" s="107">
        <v>9.83</v>
      </c>
      <c r="E62" s="135">
        <f aca="true" t="shared" si="8" ref="E62:F64">C62*22.0462</f>
        <v>0.220462</v>
      </c>
      <c r="F62" s="102">
        <f t="shared" si="8"/>
        <v>216.714146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98</v>
      </c>
      <c r="C63" s="135">
        <v>0.015</v>
      </c>
      <c r="D63" s="107">
        <v>10.045</v>
      </c>
      <c r="E63" s="135">
        <f t="shared" si="8"/>
        <v>0.33069299999999996</v>
      </c>
      <c r="F63" s="102">
        <f t="shared" si="8"/>
        <v>221.45407899999998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107</v>
      </c>
      <c r="C64" s="15">
        <v>0.01</v>
      </c>
      <c r="D64" s="107" t="s">
        <v>87</v>
      </c>
      <c r="E64" s="15">
        <f t="shared" si="8"/>
        <v>0.220462</v>
      </c>
      <c r="F64" s="102" t="s">
        <v>87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35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24</v>
      </c>
      <c r="C66" s="146" t="s">
        <v>25</v>
      </c>
      <c r="D66" s="147"/>
      <c r="E66" s="146" t="s">
        <v>26</v>
      </c>
      <c r="F66" s="147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99</v>
      </c>
      <c r="C67" s="165">
        <v>0</v>
      </c>
      <c r="D67" s="107">
        <v>1.464</v>
      </c>
      <c r="E67" s="165">
        <f aca="true" t="shared" si="9" ref="E67:F69">C67/3.785</f>
        <v>0</v>
      </c>
      <c r="F67" s="102">
        <f t="shared" si="9"/>
        <v>0.3867899603698811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97</v>
      </c>
      <c r="C68" s="135">
        <v>0.003</v>
      </c>
      <c r="D68" s="107">
        <v>1.485</v>
      </c>
      <c r="E68" s="135">
        <f t="shared" si="9"/>
        <v>0.0007926023778071334</v>
      </c>
      <c r="F68" s="102">
        <f t="shared" si="9"/>
        <v>0.39233817701453105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105</v>
      </c>
      <c r="C69" s="135">
        <v>0.003</v>
      </c>
      <c r="D69" s="107">
        <v>1.47</v>
      </c>
      <c r="E69" s="135">
        <f t="shared" si="9"/>
        <v>0.0007926023778071334</v>
      </c>
      <c r="F69" s="102">
        <f t="shared" si="9"/>
        <v>0.38837516512549536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27</v>
      </c>
      <c r="C71" s="146" t="s">
        <v>28</v>
      </c>
      <c r="D71" s="147"/>
      <c r="E71" s="146" t="s">
        <v>29</v>
      </c>
      <c r="F71" s="147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99</v>
      </c>
      <c r="C72" s="142">
        <v>0.00425</v>
      </c>
      <c r="D72" s="111">
        <v>0.74125</v>
      </c>
      <c r="E72" s="142">
        <f>C72/454*100</f>
        <v>0.0009361233480176211</v>
      </c>
      <c r="F72" s="109">
        <f>D72/454*1000</f>
        <v>1.6327092511013215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97</v>
      </c>
      <c r="C73" s="84">
        <v>0.0015</v>
      </c>
      <c r="D73" s="111">
        <v>0.76025</v>
      </c>
      <c r="E73" s="84">
        <f>C73/454*100</f>
        <v>0.0003303964757709251</v>
      </c>
      <c r="F73" s="109">
        <f>D73/454*1000</f>
        <v>1.6745594713656387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105</v>
      </c>
      <c r="C74" s="84">
        <v>0.0005</v>
      </c>
      <c r="D74" s="111">
        <v>0.79025</v>
      </c>
      <c r="E74" s="84">
        <f>C74/454*100</f>
        <v>0.00011013215859030836</v>
      </c>
      <c r="F74" s="109">
        <f>D74/454*1000</f>
        <v>1.7406387665198237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30</v>
      </c>
      <c r="C76" s="157" t="s">
        <v>28</v>
      </c>
      <c r="D76" s="157"/>
      <c r="E76" s="146" t="s">
        <v>31</v>
      </c>
      <c r="F76" s="147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97</v>
      </c>
      <c r="C77" s="166">
        <v>0</v>
      </c>
      <c r="D77" s="106">
        <v>0.1469</v>
      </c>
      <c r="E77" s="166">
        <f aca="true" t="shared" si="10" ref="E77:F79">C77/454*1000000</f>
        <v>0</v>
      </c>
      <c r="F77" s="102">
        <f t="shared" si="10"/>
        <v>323.568281938326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100</v>
      </c>
      <c r="C78" s="139">
        <v>0.0003</v>
      </c>
      <c r="D78" s="106">
        <v>0.1485</v>
      </c>
      <c r="E78" s="139">
        <f t="shared" si="10"/>
        <v>0.6607929515418502</v>
      </c>
      <c r="F78" s="102">
        <f t="shared" si="10"/>
        <v>327.09251101321587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104</v>
      </c>
      <c r="C79" s="139">
        <v>0.0004</v>
      </c>
      <c r="D79" s="106" t="s">
        <v>87</v>
      </c>
      <c r="E79" s="139">
        <f t="shared" si="10"/>
        <v>0.881057268722467</v>
      </c>
      <c r="F79" s="102" t="s">
        <v>87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32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33</v>
      </c>
      <c r="E84" s="48" t="s">
        <v>34</v>
      </c>
      <c r="F84" s="48" t="s">
        <v>35</v>
      </c>
      <c r="G84" s="48" t="s">
        <v>36</v>
      </c>
      <c r="H84" s="48" t="s">
        <v>37</v>
      </c>
      <c r="I84" s="48" t="s">
        <v>38</v>
      </c>
      <c r="J84" s="48" t="s">
        <v>39</v>
      </c>
      <c r="K84" s="48" t="s">
        <v>40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41</v>
      </c>
      <c r="D85" s="90" t="s">
        <v>42</v>
      </c>
      <c r="E85" s="91">
        <v>1.1357</v>
      </c>
      <c r="F85" s="91">
        <v>0.0091</v>
      </c>
      <c r="G85" s="91">
        <v>1.414</v>
      </c>
      <c r="H85" s="91">
        <v>1.0436</v>
      </c>
      <c r="I85" s="91">
        <v>0.7613</v>
      </c>
      <c r="J85" s="91">
        <v>0.7558</v>
      </c>
      <c r="K85" s="91">
        <v>0.1289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43</v>
      </c>
      <c r="D86" s="126">
        <v>0.8805</v>
      </c>
      <c r="E86" s="92" t="s">
        <v>87</v>
      </c>
      <c r="F86" s="92">
        <v>0.008</v>
      </c>
      <c r="G86" s="92">
        <v>1.245</v>
      </c>
      <c r="H86" s="92">
        <v>0.9189</v>
      </c>
      <c r="I86" s="92">
        <v>0.6704</v>
      </c>
      <c r="J86" s="92">
        <v>0.6655</v>
      </c>
      <c r="K86" s="126">
        <v>0.1135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44</v>
      </c>
      <c r="D87" s="125">
        <v>110.4</v>
      </c>
      <c r="E87" s="91">
        <v>125.3813</v>
      </c>
      <c r="F87" s="91" t="s">
        <v>87</v>
      </c>
      <c r="G87" s="91">
        <v>156.1056</v>
      </c>
      <c r="H87" s="91">
        <v>115.216</v>
      </c>
      <c r="I87" s="125">
        <v>84.0503</v>
      </c>
      <c r="J87" s="91">
        <v>83.4403</v>
      </c>
      <c r="K87" s="125">
        <v>14.2325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45</v>
      </c>
      <c r="D88" s="126">
        <v>0.7072</v>
      </c>
      <c r="E88" s="126">
        <v>0.8032</v>
      </c>
      <c r="F88" s="126">
        <v>0.0064</v>
      </c>
      <c r="G88" s="92" t="s">
        <v>87</v>
      </c>
      <c r="H88" s="126">
        <v>0.7381</v>
      </c>
      <c r="I88" s="92">
        <v>0.5384</v>
      </c>
      <c r="J88" s="92">
        <v>0.5343</v>
      </c>
      <c r="K88" s="92">
        <v>0.0912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46</v>
      </c>
      <c r="D89" s="125">
        <v>0.9582</v>
      </c>
      <c r="E89" s="91">
        <v>1.0882</v>
      </c>
      <c r="F89" s="91">
        <v>0.0087</v>
      </c>
      <c r="G89" s="91">
        <v>1.3549</v>
      </c>
      <c r="H89" s="91" t="s">
        <v>42</v>
      </c>
      <c r="I89" s="125">
        <v>0.7295</v>
      </c>
      <c r="J89" s="125">
        <v>0.7242</v>
      </c>
      <c r="K89" s="125">
        <v>0.1235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47</v>
      </c>
      <c r="D90" s="126">
        <v>1.3135</v>
      </c>
      <c r="E90" s="92">
        <v>1.4917</v>
      </c>
      <c r="F90" s="92">
        <v>0.0119</v>
      </c>
      <c r="G90" s="126">
        <v>1.8573</v>
      </c>
      <c r="H90" s="126">
        <v>1.3708</v>
      </c>
      <c r="I90" s="126" t="s">
        <v>87</v>
      </c>
      <c r="J90" s="92">
        <v>0.9927</v>
      </c>
      <c r="K90" s="92">
        <v>0.1693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48</v>
      </c>
      <c r="D91" s="125">
        <v>1.3231</v>
      </c>
      <c r="E91" s="125">
        <v>1.5026</v>
      </c>
      <c r="F91" s="91">
        <v>0.012</v>
      </c>
      <c r="G91" s="125">
        <v>1.8709</v>
      </c>
      <c r="H91" s="91">
        <v>1.3808</v>
      </c>
      <c r="I91" s="91">
        <v>1.0073</v>
      </c>
      <c r="J91" s="91" t="s">
        <v>87</v>
      </c>
      <c r="K91" s="125">
        <v>0.1706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49</v>
      </c>
      <c r="D92" s="126">
        <v>7.7569</v>
      </c>
      <c r="E92" s="92">
        <v>8.8095</v>
      </c>
      <c r="F92" s="126">
        <v>0.0703</v>
      </c>
      <c r="G92" s="92">
        <v>10.9683</v>
      </c>
      <c r="H92" s="92">
        <v>8.0953</v>
      </c>
      <c r="I92" s="92">
        <v>5.9055</v>
      </c>
      <c r="J92" s="126">
        <v>5.8627</v>
      </c>
      <c r="K92" s="92" t="s">
        <v>42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50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101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51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96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52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53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54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55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56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57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58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59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60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61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62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63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64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65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58" t="s">
        <v>66</v>
      </c>
      <c r="C114" s="152"/>
      <c r="D114" s="152"/>
      <c r="E114" s="152"/>
      <c r="F114" s="152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51" t="s">
        <v>67</v>
      </c>
      <c r="C115" s="152"/>
      <c r="D115" s="152"/>
      <c r="E115" s="152"/>
      <c r="F115" s="152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51" t="s">
        <v>68</v>
      </c>
      <c r="C116" s="152"/>
      <c r="D116" s="152"/>
      <c r="E116" s="152"/>
      <c r="F116" s="152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51" t="s">
        <v>69</v>
      </c>
      <c r="C117" s="152"/>
      <c r="D117" s="152"/>
      <c r="E117" s="152"/>
      <c r="F117" s="1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51" t="s">
        <v>70</v>
      </c>
      <c r="C118" s="152"/>
      <c r="D118" s="152"/>
      <c r="E118" s="152"/>
      <c r="F118" s="1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51" t="s">
        <v>71</v>
      </c>
      <c r="C119" s="152"/>
      <c r="D119" s="152"/>
      <c r="E119" s="152"/>
      <c r="F119" s="1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51" t="s">
        <v>72</v>
      </c>
      <c r="C120" s="152"/>
      <c r="D120" s="152"/>
      <c r="E120" s="152"/>
      <c r="F120" s="1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60" t="s">
        <v>73</v>
      </c>
      <c r="C121" s="152"/>
      <c r="D121" s="152"/>
      <c r="E121" s="152"/>
      <c r="F121" s="152"/>
    </row>
    <row r="123" spans="2:6" ht="15.75">
      <c r="B123" s="50" t="s">
        <v>74</v>
      </c>
      <c r="C123" s="153"/>
      <c r="D123" s="154"/>
      <c r="E123" s="154"/>
      <c r="F123" s="155"/>
    </row>
    <row r="124" spans="2:6" ht="30.75" customHeight="1">
      <c r="B124" s="50" t="s">
        <v>75</v>
      </c>
      <c r="C124" s="156" t="s">
        <v>76</v>
      </c>
      <c r="D124" s="156"/>
      <c r="E124" s="156" t="s">
        <v>77</v>
      </c>
      <c r="F124" s="156"/>
    </row>
    <row r="125" spans="2:6" ht="30.75" customHeight="1">
      <c r="B125" s="50" t="s">
        <v>78</v>
      </c>
      <c r="C125" s="156" t="s">
        <v>79</v>
      </c>
      <c r="D125" s="156"/>
      <c r="E125" s="156" t="s">
        <v>80</v>
      </c>
      <c r="F125" s="156"/>
    </row>
    <row r="126" spans="2:6" ht="15" customHeight="1">
      <c r="B126" s="159" t="s">
        <v>81</v>
      </c>
      <c r="C126" s="156" t="s">
        <v>82</v>
      </c>
      <c r="D126" s="156"/>
      <c r="E126" s="156" t="s">
        <v>83</v>
      </c>
      <c r="F126" s="156"/>
    </row>
    <row r="127" spans="2:6" ht="15">
      <c r="B127" s="159"/>
      <c r="C127" s="156"/>
      <c r="D127" s="156"/>
      <c r="E127" s="156"/>
      <c r="F127" s="156"/>
    </row>
  </sheetData>
  <sheetProtection/>
  <mergeCells count="47">
    <mergeCell ref="C21:D21"/>
    <mergeCell ref="E21:F21"/>
    <mergeCell ref="B126:B127"/>
    <mergeCell ref="C126:D127"/>
    <mergeCell ref="E126:F127"/>
    <mergeCell ref="B119:F119"/>
    <mergeCell ref="B120:F120"/>
    <mergeCell ref="B121:F121"/>
    <mergeCell ref="C125:D125"/>
    <mergeCell ref="E125:F125"/>
    <mergeCell ref="C123:F123"/>
    <mergeCell ref="C124:D124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B117:F117"/>
    <mergeCell ref="B118:F118"/>
    <mergeCell ref="C71:D71"/>
    <mergeCell ref="E71:F71"/>
    <mergeCell ref="C41:D41"/>
    <mergeCell ref="E41:F41"/>
    <mergeCell ref="C51:D51"/>
    <mergeCell ref="E51:F51"/>
    <mergeCell ref="C56:D56"/>
    <mergeCell ref="E56:F56"/>
    <mergeCell ref="C61:D61"/>
    <mergeCell ref="E61:F6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36:D36"/>
    <mergeCell ref="E36:F36"/>
    <mergeCell ref="C26:D26"/>
    <mergeCell ref="E26:F26"/>
    <mergeCell ref="C31:D31"/>
    <mergeCell ref="E31:F3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2016-04-06T06:38:40Z</dcterms:modified>
  <cp:category/>
  <cp:version/>
  <cp:contentType/>
  <cp:contentStatus/>
</cp:coreProperties>
</file>