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<sst xmlns="http://schemas.openxmlformats.org/spreadsheetml/2006/main" count="162" uniqueCount="113">
  <si>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</si>
  <si>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</si>
  <si>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</si>
  <si>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</si>
  <si>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</si>
  <si>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</si>
  <si>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</si>
  <si>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</si>
  <si>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</si>
  <si>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</si>
  <si>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</si>
  <si>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</si>
  <si>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</si>
  <si>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</si>
  <si>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</si>
  <si>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</si>
  <si>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</si>
  <si>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</si>
  <si>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</si>
  <si>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</si>
  <si>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</si>
  <si>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</si>
  <si>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</si>
  <si>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</si>
  <si>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</si>
  <si>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</si>
  <si>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</si>
  <si>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</si>
  <si>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</si>
  <si>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</si>
  <si>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</si>
  <si>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</si>
  <si>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</si>
  <si>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</si>
  <si>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</si>
  <si>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</si>
  <si>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</si>
  <si>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</si>
  <si>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</si>
  <si>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</si>
  <si>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</si>
  <si>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</si>
  <si>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</si>
  <si>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</si>
  <si>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</si>
  <si>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</si>
  <si>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</si>
  <si>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</si>
  <si>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</si>
  <si>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</si>
  <si>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</si>
  <si>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</si>
  <si>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</si>
  <si>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</si>
  <si>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</si>
  <si>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</si>
  <si>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</si>
  <si>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</si>
  <si>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</si>
  <si>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</si>
  <si>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</si>
  <si>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</si>
  <si>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</si>
  <si>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</si>
  <si>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</si>
  <si>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</si>
  <si>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</si>
  <si>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</si>
  <si>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</si>
  <si>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</si>
  <si>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</si>
  <si>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</si>
  <si>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</si>
  <si>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</si>
  <si>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</si>
  <si>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</si>
  <si>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</si>
  <si>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</si>
  <si>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</si>
  <si>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</si>
  <si>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</si>
  <si>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</si>
  <si>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</si>
  <si>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</si>
  <si>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</si>
  <si>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</si>
  <si>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</si>
  <si>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</si>
  <si>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</si>
  <si>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</si>
  <si>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</si>
  <si>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</si>
  <si>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Березень'16 (¥/МT)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</si>
  <si>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</si>
  <si>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</si>
  <si>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</si>
  <si>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</si>
  <si>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</si>
  <si>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</si>
  <si>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</si>
  <si>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</si>
  <si>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</si>
  <si>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</si>
  <si>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</si>
  <si>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</si>
  <si>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</si>
  <si>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-Травень '16</t>
  </si>
  <si>
    <t>CME -Липень '16</t>
  </si>
  <si>
    <t>CME -Березень '16</t>
  </si>
  <si>
    <t>CME - Лютий' 16</t>
  </si>
  <si>
    <t>CME - Group is comprised of four Designated Contract Markets (DCMs)</t>
  </si>
  <si>
    <t>5 лютого 2016 року</t>
  </si>
  <si>
    <t>TOCOM - Лютий '16 (¥/МT)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</si>
</sst>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4" fontId="31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58" t="s">
        <v>111</v>
      </c>
      <c r="D4" s="159"/>
      <c r="E4" s="159"/>
      <c r="F4" s="160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3" t="s">
        <v>5</v>
      </c>
      <c r="D6" s="144"/>
      <c r="E6" s="145" t="s">
        <v>6</v>
      </c>
      <c r="F6" s="145"/>
      <c r="G6" s="26"/>
      <c r="I6"/>
    </row>
    <row r="7" spans="2:8" s="6" customFormat="1" ht="15">
      <c r="B7" s="27" t="s">
        <v>100</v>
      </c>
      <c r="C7" s="135">
        <v>0.026</v>
      </c>
      <c r="D7" s="14">
        <v>3.656</v>
      </c>
      <c r="E7" s="135">
        <f aca="true" t="shared" si="0" ref="E7:F9">C7*39.3683</f>
        <v>1.0235758</v>
      </c>
      <c r="F7" s="13">
        <f t="shared" si="0"/>
        <v>143.9305048</v>
      </c>
      <c r="G7" s="28"/>
      <c r="H7" s="28"/>
    </row>
    <row r="8" spans="2:8" s="6" customFormat="1" ht="15">
      <c r="B8" s="27" t="s">
        <v>101</v>
      </c>
      <c r="C8" s="136">
        <v>0.026</v>
      </c>
      <c r="D8" s="14">
        <v>3.702</v>
      </c>
      <c r="E8" s="136">
        <f t="shared" si="0"/>
        <v>1.0235758</v>
      </c>
      <c r="F8" s="13">
        <f t="shared" si="0"/>
        <v>145.7414466</v>
      </c>
      <c r="G8" s="26"/>
      <c r="H8" s="26"/>
    </row>
    <row r="9" spans="2:17" s="6" customFormat="1" ht="15">
      <c r="B9" s="27" t="s">
        <v>102</v>
      </c>
      <c r="C9" s="136">
        <v>0.026</v>
      </c>
      <c r="D9" s="14">
        <v>3.754</v>
      </c>
      <c r="E9" s="136">
        <f t="shared" si="0"/>
        <v>1.0235758</v>
      </c>
      <c r="F9" s="13">
        <f t="shared" si="0"/>
        <v>147.7885982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5" t="s">
        <v>7</v>
      </c>
      <c r="D11" s="145"/>
      <c r="E11" s="143" t="s">
        <v>6</v>
      </c>
      <c r="F11" s="144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1.31</v>
      </c>
      <c r="D12" s="75">
        <v>150.5</v>
      </c>
      <c r="E12" s="47">
        <f>C12/D86</f>
        <v>1.4592848390330846</v>
      </c>
      <c r="F12" s="102">
        <f>D12/D86</f>
        <v>167.65066280494597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47">
        <v>1.57</v>
      </c>
      <c r="D13" s="75">
        <v>156.5</v>
      </c>
      <c r="E13" s="47">
        <f>C13/D86</f>
        <v>1.748913891054918</v>
      </c>
      <c r="F13" s="102">
        <f>D13/D86</f>
        <v>174.33441015929597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47">
        <v>1.06</v>
      </c>
      <c r="D14" s="13">
        <v>163</v>
      </c>
      <c r="E14" s="47">
        <f>C14/D86</f>
        <v>1.1807953659351675</v>
      </c>
      <c r="F14" s="102">
        <f>D14/D86</f>
        <v>181.57513645984181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5" t="s">
        <v>96</v>
      </c>
      <c r="D16" s="145"/>
      <c r="E16" s="143" t="s">
        <v>6</v>
      </c>
      <c r="F16" s="144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41" t="s">
        <v>92</v>
      </c>
      <c r="C17" s="65">
        <v>0</v>
      </c>
      <c r="D17" s="131" t="s">
        <v>89</v>
      </c>
      <c r="E17" s="65">
        <f aca="true" t="shared" si="1" ref="E17:F19">C17/$D$87</f>
        <v>0</v>
      </c>
      <c r="F17" s="137" t="s">
        <v>89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41" t="s">
        <v>93</v>
      </c>
      <c r="C18" s="47">
        <v>300</v>
      </c>
      <c r="D18" s="132">
        <v>22090</v>
      </c>
      <c r="E18" s="47">
        <f t="shared" si="1"/>
        <v>2.553843534519452</v>
      </c>
      <c r="F18" s="102">
        <f t="shared" si="1"/>
        <v>188.04801225844898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41" t="s">
        <v>94</v>
      </c>
      <c r="C19" s="142">
        <v>430</v>
      </c>
      <c r="D19" s="132">
        <v>20900</v>
      </c>
      <c r="E19" s="47">
        <f t="shared" si="1"/>
        <v>3.6605090661445474</v>
      </c>
      <c r="F19" s="102">
        <f t="shared" si="1"/>
        <v>177.91776623818848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3" t="s">
        <v>5</v>
      </c>
      <c r="D21" s="144"/>
      <c r="E21" s="145" t="s">
        <v>6</v>
      </c>
      <c r="F21" s="145"/>
      <c r="I21" s="138"/>
      <c r="J21" s="139"/>
      <c r="K21" s="139"/>
      <c r="L21" s="139"/>
      <c r="M21" s="139"/>
      <c r="N21" s="39"/>
      <c r="O21" s="139"/>
      <c r="P21" s="139"/>
      <c r="Q21" s="139"/>
    </row>
    <row r="22" spans="2:18" s="6" customFormat="1" ht="15.75">
      <c r="B22" s="27" t="s">
        <v>100</v>
      </c>
      <c r="C22" s="135">
        <v>0.06</v>
      </c>
      <c r="D22" s="14">
        <v>4.67</v>
      </c>
      <c r="E22" s="135">
        <f aca="true" t="shared" si="2" ref="E22:F24">C22*36.7437</f>
        <v>2.2046219999999996</v>
      </c>
      <c r="F22" s="13">
        <f t="shared" si="2"/>
        <v>171.593079</v>
      </c>
      <c r="G22" s="36"/>
      <c r="H22" s="36"/>
      <c r="I22" s="39"/>
      <c r="J22" s="88"/>
      <c r="K22" s="139"/>
      <c r="L22" s="139"/>
      <c r="M22" s="139"/>
      <c r="N22" s="139"/>
      <c r="O22" s="139"/>
      <c r="P22" s="139"/>
      <c r="Q22" s="139"/>
      <c r="R22" s="139"/>
    </row>
    <row r="23" spans="2:18" s="6" customFormat="1" ht="15">
      <c r="B23" s="27" t="s">
        <v>101</v>
      </c>
      <c r="C23" s="135">
        <v>0.062</v>
      </c>
      <c r="D23" s="14">
        <v>4.704</v>
      </c>
      <c r="E23" s="135">
        <f t="shared" si="2"/>
        <v>2.2781094</v>
      </c>
      <c r="F23" s="13">
        <f t="shared" si="2"/>
        <v>172.84236479999998</v>
      </c>
      <c r="G23" s="36"/>
      <c r="H23" s="36"/>
      <c r="I23" s="139"/>
      <c r="J23" s="139"/>
      <c r="K23" s="88"/>
      <c r="L23" s="139"/>
      <c r="M23" s="139"/>
      <c r="N23" s="139"/>
      <c r="O23" s="139"/>
      <c r="P23" s="139"/>
      <c r="Q23" s="139"/>
      <c r="R23" s="139"/>
    </row>
    <row r="24" spans="2:18" s="6" customFormat="1" ht="15">
      <c r="B24" s="27" t="s">
        <v>102</v>
      </c>
      <c r="C24" s="135">
        <v>0.06</v>
      </c>
      <c r="D24" s="14">
        <v>4.754</v>
      </c>
      <c r="E24" s="135">
        <f t="shared" si="2"/>
        <v>2.2046219999999996</v>
      </c>
      <c r="F24" s="13">
        <f t="shared" si="2"/>
        <v>174.67954979999996</v>
      </c>
      <c r="G24" s="36"/>
      <c r="H24" s="36"/>
      <c r="I24" s="139"/>
      <c r="J24" s="139"/>
      <c r="K24" s="139"/>
      <c r="L24" s="88"/>
      <c r="M24" s="139"/>
      <c r="N24" s="139"/>
      <c r="O24" s="139"/>
      <c r="P24" s="139"/>
      <c r="Q24" s="139"/>
      <c r="R24" s="139"/>
    </row>
    <row r="25" spans="2:18" s="6" customFormat="1" ht="15">
      <c r="B25" s="27"/>
      <c r="C25" s="140"/>
      <c r="D25" s="7"/>
      <c r="E25" s="15"/>
      <c r="F25" s="96"/>
      <c r="G25" s="36"/>
      <c r="H25" s="36"/>
      <c r="I25" s="139"/>
      <c r="J25" s="139"/>
      <c r="K25" s="139"/>
      <c r="L25" s="139"/>
      <c r="M25" s="88"/>
      <c r="N25" s="139"/>
      <c r="O25" s="139"/>
      <c r="P25" s="139"/>
      <c r="Q25" s="139"/>
      <c r="R25" s="139"/>
    </row>
    <row r="26" spans="2:18" s="6" customFormat="1" ht="15.75">
      <c r="B26" s="29" t="s">
        <v>9</v>
      </c>
      <c r="C26" s="145" t="s">
        <v>10</v>
      </c>
      <c r="D26" s="145"/>
      <c r="E26" s="143" t="s">
        <v>11</v>
      </c>
      <c r="F26" s="144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28">
        <v>1.73</v>
      </c>
      <c r="D27" s="102">
        <v>156</v>
      </c>
      <c r="E27" s="128">
        <f>C27/D86</f>
        <v>1.9271471538375848</v>
      </c>
      <c r="F27" s="102">
        <f>D27/D86</f>
        <v>173.77743121310013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28">
        <v>1.21</v>
      </c>
      <c r="D28" s="75">
        <v>162.75</v>
      </c>
      <c r="E28" s="128">
        <f>C28/D86</f>
        <v>1.3478890497939178</v>
      </c>
      <c r="F28" s="102">
        <f>D28/D86</f>
        <v>181.2966469867439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28">
        <v>1.16</v>
      </c>
      <c r="D29" s="13">
        <v>169.75</v>
      </c>
      <c r="E29" s="128">
        <f>C29/D86</f>
        <v>1.2921911551743341</v>
      </c>
      <c r="F29" s="102">
        <f>D29/D86</f>
        <v>189.09435223348555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45" t="s">
        <v>14</v>
      </c>
      <c r="D31" s="145"/>
      <c r="E31" s="145" t="s">
        <v>11</v>
      </c>
      <c r="F31" s="145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28">
        <v>1.03</v>
      </c>
      <c r="D32" s="75">
        <v>358.75</v>
      </c>
      <c r="E32" s="128">
        <f>C32/D86</f>
        <v>1.1473766291634175</v>
      </c>
      <c r="F32" s="102">
        <f>D32/D86</f>
        <v>399.63239389551075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28">
        <v>0.85</v>
      </c>
      <c r="D33" s="75">
        <v>349.25</v>
      </c>
      <c r="E33" s="128">
        <f>C33/$D$86</f>
        <v>0.9468642085329174</v>
      </c>
      <c r="F33" s="102">
        <f>D33/$D$86</f>
        <v>389.0497939177899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35">
        <v>0.91</v>
      </c>
      <c r="D34" s="99">
        <v>352.75</v>
      </c>
      <c r="E34" s="135">
        <f>C34/$D$86</f>
        <v>1.0137016820764175</v>
      </c>
      <c r="F34" s="102">
        <f>D34/$D$86</f>
        <v>392.9486465411607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54" t="s">
        <v>5</v>
      </c>
      <c r="D36" s="155"/>
      <c r="E36" s="154" t="s">
        <v>6</v>
      </c>
      <c r="F36" s="155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103</v>
      </c>
      <c r="C37" s="129">
        <v>0.006</v>
      </c>
      <c r="D37" s="107">
        <v>1.966</v>
      </c>
      <c r="E37" s="129">
        <f aca="true" t="shared" si="3" ref="E37:F39">C37*58.0164</f>
        <v>0.3480984</v>
      </c>
      <c r="F37" s="102">
        <f t="shared" si="3"/>
        <v>114.06024239999999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101</v>
      </c>
      <c r="C38" s="135">
        <v>0.022</v>
      </c>
      <c r="D38" s="107">
        <v>2.014</v>
      </c>
      <c r="E38" s="135">
        <f t="shared" si="3"/>
        <v>1.2763608</v>
      </c>
      <c r="F38" s="102">
        <f t="shared" si="3"/>
        <v>116.84502959999999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102</v>
      </c>
      <c r="C39" s="135">
        <v>0.03</v>
      </c>
      <c r="D39" s="107">
        <v>2.11</v>
      </c>
      <c r="E39" s="135">
        <f t="shared" si="3"/>
        <v>1.740492</v>
      </c>
      <c r="F39" s="102">
        <f t="shared" si="3"/>
        <v>122.41460399999998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54" t="s">
        <v>5</v>
      </c>
      <c r="D41" s="155"/>
      <c r="E41" s="154" t="s">
        <v>6</v>
      </c>
      <c r="F41" s="155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100</v>
      </c>
      <c r="C42" s="135">
        <v>0.007</v>
      </c>
      <c r="D42" s="107">
        <v>8.69</v>
      </c>
      <c r="E42" s="135">
        <f aca="true" t="shared" si="4" ref="E42:F44">C42*36.7437</f>
        <v>0.2572059</v>
      </c>
      <c r="F42" s="102">
        <f t="shared" si="4"/>
        <v>319.30275299999994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101</v>
      </c>
      <c r="C43" s="135">
        <v>0.062</v>
      </c>
      <c r="D43" s="107">
        <v>8.722</v>
      </c>
      <c r="E43" s="135">
        <f t="shared" si="4"/>
        <v>2.2781094</v>
      </c>
      <c r="F43" s="102">
        <f t="shared" si="4"/>
        <v>320.47855139999996</v>
      </c>
      <c r="G43" s="28"/>
      <c r="H43" s="26"/>
      <c r="K43" s="25"/>
      <c r="L43" s="25"/>
      <c r="M43" s="25"/>
    </row>
    <row r="44" spans="2:13" s="6" customFormat="1" ht="15">
      <c r="B44" s="27" t="s">
        <v>102</v>
      </c>
      <c r="C44" s="135">
        <v>0.06</v>
      </c>
      <c r="D44" s="107">
        <v>8.784</v>
      </c>
      <c r="E44" s="135">
        <f t="shared" si="4"/>
        <v>2.2046219999999996</v>
      </c>
      <c r="F44" s="102">
        <f t="shared" si="4"/>
        <v>322.7566608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9"/>
      <c r="D45" s="107"/>
      <c r="E45" s="129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45" t="s">
        <v>95</v>
      </c>
      <c r="D46" s="145"/>
      <c r="E46" s="143" t="s">
        <v>6</v>
      </c>
      <c r="F46" s="144"/>
      <c r="G46" s="32"/>
      <c r="H46" s="32"/>
      <c r="I46" s="24"/>
      <c r="K46" s="25"/>
      <c r="L46" s="25"/>
      <c r="M46" s="25"/>
    </row>
    <row r="47" spans="2:13" s="6" customFormat="1" ht="15">
      <c r="B47" s="141" t="s">
        <v>112</v>
      </c>
      <c r="C47" s="162">
        <v>0</v>
      </c>
      <c r="D47" s="133">
        <v>52800</v>
      </c>
      <c r="E47" s="163">
        <f aca="true" t="shared" si="5" ref="E47:F49">C47/$D$87</f>
        <v>0</v>
      </c>
      <c r="F47" s="102">
        <f t="shared" si="5"/>
        <v>449.4764620754235</v>
      </c>
      <c r="G47" s="32"/>
      <c r="H47" s="32"/>
      <c r="I47" s="24"/>
      <c r="K47" s="25"/>
      <c r="L47" s="25"/>
      <c r="M47" s="25"/>
    </row>
    <row r="48" spans="2:13" s="6" customFormat="1" ht="15">
      <c r="B48" s="141" t="s">
        <v>97</v>
      </c>
      <c r="C48" s="161">
        <v>290</v>
      </c>
      <c r="D48" s="133">
        <v>51990</v>
      </c>
      <c r="E48" s="129">
        <f t="shared" si="5"/>
        <v>2.468715416702137</v>
      </c>
      <c r="F48" s="102">
        <f t="shared" si="5"/>
        <v>442.581084532221</v>
      </c>
      <c r="G48" s="32"/>
      <c r="H48" s="32"/>
      <c r="I48" s="24"/>
      <c r="K48" s="25"/>
      <c r="L48" s="25"/>
      <c r="M48" s="25"/>
    </row>
    <row r="49" spans="2:13" s="6" customFormat="1" ht="15">
      <c r="B49" s="141" t="s">
        <v>98</v>
      </c>
      <c r="C49" s="134">
        <v>50</v>
      </c>
      <c r="D49" s="133">
        <v>46490</v>
      </c>
      <c r="E49" s="135">
        <f t="shared" si="5"/>
        <v>0.4256405890865753</v>
      </c>
      <c r="F49" s="102">
        <f t="shared" si="5"/>
        <v>395.7606197326977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54" t="s">
        <v>19</v>
      </c>
      <c r="D51" s="155"/>
      <c r="E51" s="154" t="s">
        <v>6</v>
      </c>
      <c r="F51" s="155"/>
      <c r="G51" s="32"/>
      <c r="H51" s="32"/>
      <c r="I51" s="24"/>
      <c r="J51" s="6"/>
    </row>
    <row r="52" spans="2:13" s="24" customFormat="1" ht="15">
      <c r="B52" s="27" t="s">
        <v>100</v>
      </c>
      <c r="C52" s="135">
        <v>2.6</v>
      </c>
      <c r="D52" s="108">
        <v>266.2</v>
      </c>
      <c r="E52" s="135">
        <f aca="true" t="shared" si="6" ref="E52:F54">C52*1.1023</f>
        <v>2.8659800000000004</v>
      </c>
      <c r="F52" s="108">
        <f t="shared" si="6"/>
        <v>293.43226</v>
      </c>
      <c r="G52" s="28"/>
      <c r="H52" s="26"/>
      <c r="K52" s="6"/>
      <c r="L52" s="6"/>
      <c r="M52" s="6"/>
    </row>
    <row r="53" spans="2:19" s="24" customFormat="1" ht="15">
      <c r="B53" s="27" t="s">
        <v>101</v>
      </c>
      <c r="C53" s="135">
        <v>2.8</v>
      </c>
      <c r="D53" s="108">
        <v>266.8</v>
      </c>
      <c r="E53" s="135">
        <f t="shared" si="6"/>
        <v>3.08644</v>
      </c>
      <c r="F53" s="108">
        <f t="shared" si="6"/>
        <v>294.09364000000005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102</v>
      </c>
      <c r="C54" s="135">
        <v>2.8</v>
      </c>
      <c r="D54" s="108">
        <v>269.5</v>
      </c>
      <c r="E54" s="135">
        <f t="shared" si="6"/>
        <v>3.08644</v>
      </c>
      <c r="F54" s="108">
        <f t="shared" si="6"/>
        <v>297.06985000000003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54" t="s">
        <v>21</v>
      </c>
      <c r="D56" s="155"/>
      <c r="E56" s="154" t="s">
        <v>22</v>
      </c>
      <c r="F56" s="155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104</v>
      </c>
      <c r="C57" s="128">
        <v>0.01</v>
      </c>
      <c r="D57" s="102">
        <v>31.23</v>
      </c>
      <c r="E57" s="128">
        <f aca="true" t="shared" si="7" ref="E57:F59">C57/454*1000</f>
        <v>0.022026431718061675</v>
      </c>
      <c r="F57" s="102">
        <f t="shared" si="7"/>
        <v>68.7885462555066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101</v>
      </c>
      <c r="C58" s="130">
        <v>0.01</v>
      </c>
      <c r="D58" s="102">
        <v>31.5</v>
      </c>
      <c r="E58" s="130">
        <f t="shared" si="7"/>
        <v>0.022026431718061675</v>
      </c>
      <c r="F58" s="102">
        <f t="shared" si="7"/>
        <v>69.38325991189427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102</v>
      </c>
      <c r="C59" s="130">
        <v>0.01</v>
      </c>
      <c r="D59" s="102">
        <v>31.71</v>
      </c>
      <c r="E59" s="130">
        <f t="shared" si="7"/>
        <v>0.022026431718061675</v>
      </c>
      <c r="F59" s="102">
        <f t="shared" si="7"/>
        <v>69.84581497797357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54" t="s">
        <v>24</v>
      </c>
      <c r="D61" s="155"/>
      <c r="E61" s="154" t="s">
        <v>6</v>
      </c>
      <c r="F61" s="155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104</v>
      </c>
      <c r="C62" s="15">
        <v>0.07</v>
      </c>
      <c r="D62" s="107">
        <v>11.12</v>
      </c>
      <c r="E62" s="15">
        <f aca="true" t="shared" si="8" ref="E62:F64">C62*22.0462</f>
        <v>1.543234</v>
      </c>
      <c r="F62" s="102">
        <f t="shared" si="8"/>
        <v>245.15374399999996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101</v>
      </c>
      <c r="C63" s="15">
        <v>0.07</v>
      </c>
      <c r="D63" s="107">
        <v>11.38</v>
      </c>
      <c r="E63" s="15">
        <f t="shared" si="8"/>
        <v>1.543234</v>
      </c>
      <c r="F63" s="102">
        <f t="shared" si="8"/>
        <v>250.88575600000001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102</v>
      </c>
      <c r="C64" s="15">
        <v>0.07</v>
      </c>
      <c r="D64" s="107">
        <v>11.65</v>
      </c>
      <c r="E64" s="15">
        <f t="shared" si="8"/>
        <v>1.543234</v>
      </c>
      <c r="F64" s="102">
        <f t="shared" si="8"/>
        <v>256.83823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10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54" t="s">
        <v>26</v>
      </c>
      <c r="D66" s="155"/>
      <c r="E66" s="154" t="s">
        <v>27</v>
      </c>
      <c r="F66" s="155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104</v>
      </c>
      <c r="C67" s="15">
        <v>0.022</v>
      </c>
      <c r="D67" s="107">
        <v>1.436</v>
      </c>
      <c r="E67" s="15">
        <f aca="true" t="shared" si="9" ref="E67:F69">C67/3.785</f>
        <v>0.005812417437252311</v>
      </c>
      <c r="F67" s="102">
        <f t="shared" si="9"/>
        <v>0.3793923381770145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105</v>
      </c>
      <c r="C68" s="15">
        <v>0.016</v>
      </c>
      <c r="D68" s="107">
        <v>1.445</v>
      </c>
      <c r="E68" s="15">
        <f t="shared" si="9"/>
        <v>0.004227212681638045</v>
      </c>
      <c r="F68" s="102">
        <f t="shared" si="9"/>
        <v>0.38177014531043596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101</v>
      </c>
      <c r="C69" s="15">
        <v>0.016</v>
      </c>
      <c r="D69" s="107">
        <v>1.441</v>
      </c>
      <c r="E69" s="15">
        <f t="shared" si="9"/>
        <v>0.004227212681638045</v>
      </c>
      <c r="F69" s="102">
        <f t="shared" si="9"/>
        <v>0.38071334214002645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54" t="s">
        <v>29</v>
      </c>
      <c r="D71" s="155"/>
      <c r="E71" s="154" t="s">
        <v>30</v>
      </c>
      <c r="F71" s="155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109</v>
      </c>
      <c r="C72" s="164">
        <v>0</v>
      </c>
      <c r="D72" s="111">
        <v>0.765</v>
      </c>
      <c r="E72" s="164">
        <f>C72/454*100</f>
        <v>0</v>
      </c>
      <c r="F72" s="109">
        <f>D72/454*1000</f>
        <v>1.6850220264317182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104</v>
      </c>
      <c r="C73" s="165">
        <v>0.00975</v>
      </c>
      <c r="D73" s="111">
        <v>0.79475</v>
      </c>
      <c r="E73" s="165">
        <f>C73/454*100</f>
        <v>0.0021475770925110135</v>
      </c>
      <c r="F73" s="109">
        <f>D73/454*1000</f>
        <v>1.7505506607929515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105</v>
      </c>
      <c r="C74" s="165">
        <v>0.01775</v>
      </c>
      <c r="D74" s="111">
        <v>0.7995</v>
      </c>
      <c r="E74" s="165">
        <f>C74/454*100</f>
        <v>0.003909691629955947</v>
      </c>
      <c r="F74" s="109">
        <f>D74/454*1000</f>
        <v>1.7610132158590308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6" t="s">
        <v>29</v>
      </c>
      <c r="D76" s="156"/>
      <c r="E76" s="154" t="s">
        <v>32</v>
      </c>
      <c r="F76" s="155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108</v>
      </c>
      <c r="C77" s="68">
        <v>0.0038</v>
      </c>
      <c r="D77" s="106">
        <v>0.1329</v>
      </c>
      <c r="E77" s="68">
        <f>C77/454*1000000</f>
        <v>8.370044052863436</v>
      </c>
      <c r="F77" s="47">
        <f>D77/454*1000000</f>
        <v>292.73127753303964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106</v>
      </c>
      <c r="C78" s="68">
        <v>0.003</v>
      </c>
      <c r="D78" s="106">
        <v>0.1309</v>
      </c>
      <c r="E78" s="68">
        <f>C78/454*1000000</f>
        <v>6.607929515418502</v>
      </c>
      <c r="F78" s="47">
        <f>D78/454*1000000</f>
        <v>288.32599118942727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107</v>
      </c>
      <c r="C79" s="68">
        <v>0.0026</v>
      </c>
      <c r="D79" s="106" t="s">
        <v>89</v>
      </c>
      <c r="E79" s="68">
        <f>C79/454*1000000</f>
        <v>5.7268722466960345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1.114</v>
      </c>
      <c r="F85" s="91">
        <v>0.0085</v>
      </c>
      <c r="G85" s="91">
        <v>1.4501</v>
      </c>
      <c r="H85" s="91">
        <v>1.006</v>
      </c>
      <c r="I85" s="91">
        <v>0.7206</v>
      </c>
      <c r="J85" s="91">
        <v>0.7091</v>
      </c>
      <c r="K85" s="91">
        <v>0.1284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92">
        <v>0.8977</v>
      </c>
      <c r="E86" s="92" t="s">
        <v>89</v>
      </c>
      <c r="F86" s="92">
        <v>0.0076</v>
      </c>
      <c r="G86" s="92">
        <v>1.3017</v>
      </c>
      <c r="H86" s="92">
        <v>0.9031</v>
      </c>
      <c r="I86" s="92">
        <v>0.6468</v>
      </c>
      <c r="J86" s="92">
        <v>0.6365</v>
      </c>
      <c r="K86" s="126">
        <v>0.1153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117.47</v>
      </c>
      <c r="E87" s="91">
        <v>130.8616</v>
      </c>
      <c r="F87" s="91" t="s">
        <v>89</v>
      </c>
      <c r="G87" s="91">
        <v>170.3432</v>
      </c>
      <c r="H87" s="91">
        <v>118.1791</v>
      </c>
      <c r="I87" s="91">
        <v>84.6448</v>
      </c>
      <c r="J87" s="91">
        <v>83.298</v>
      </c>
      <c r="K87" s="91">
        <v>15.08448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0.6896</v>
      </c>
      <c r="E88" s="92">
        <v>0.7682</v>
      </c>
      <c r="F88" s="126">
        <v>0.0059</v>
      </c>
      <c r="G88" s="92" t="s">
        <v>43</v>
      </c>
      <c r="H88" s="126">
        <v>0.6938</v>
      </c>
      <c r="I88" s="92">
        <v>0.4969</v>
      </c>
      <c r="J88" s="92">
        <v>0.489</v>
      </c>
      <c r="K88" s="92">
        <v>0.0886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91">
        <v>0.994</v>
      </c>
      <c r="E89" s="91">
        <v>1.1073</v>
      </c>
      <c r="F89" s="91">
        <v>0.0085</v>
      </c>
      <c r="G89" s="91">
        <v>1.4414</v>
      </c>
      <c r="H89" s="91" t="s">
        <v>43</v>
      </c>
      <c r="I89" s="91">
        <v>0.7162</v>
      </c>
      <c r="J89" s="125">
        <v>0.7048</v>
      </c>
      <c r="K89" s="125">
        <v>0.1276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1.3878</v>
      </c>
      <c r="E90" s="92">
        <v>1.546</v>
      </c>
      <c r="F90" s="92">
        <v>0.0118</v>
      </c>
      <c r="G90" s="126">
        <v>2.0125</v>
      </c>
      <c r="H90" s="126">
        <v>1.3962</v>
      </c>
      <c r="I90" s="126" t="s">
        <v>89</v>
      </c>
      <c r="J90" s="92">
        <v>0.9841</v>
      </c>
      <c r="K90" s="92">
        <v>0.1782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1.4102</v>
      </c>
      <c r="E91" s="91">
        <v>1.571</v>
      </c>
      <c r="F91" s="91">
        <v>0.012</v>
      </c>
      <c r="G91" s="125">
        <v>2.045</v>
      </c>
      <c r="H91" s="91">
        <v>1.4188</v>
      </c>
      <c r="I91" s="91">
        <v>1.0162</v>
      </c>
      <c r="J91" s="91" t="s">
        <v>89</v>
      </c>
      <c r="K91" s="125">
        <v>0.1811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7.7873</v>
      </c>
      <c r="E92" s="92">
        <v>8.6751</v>
      </c>
      <c r="F92" s="126">
        <v>0.0663</v>
      </c>
      <c r="G92" s="92">
        <v>11.2924</v>
      </c>
      <c r="H92" s="92">
        <v>7.8343</v>
      </c>
      <c r="I92" s="92">
        <v>5.6113</v>
      </c>
      <c r="J92" s="92">
        <v>5.522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110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99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7" t="s">
        <v>67</v>
      </c>
      <c r="C114" s="149"/>
      <c r="D114" s="149"/>
      <c r="E114" s="149"/>
      <c r="F114" s="149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8" t="s">
        <v>68</v>
      </c>
      <c r="C115" s="149"/>
      <c r="D115" s="149"/>
      <c r="E115" s="149"/>
      <c r="F115" s="149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8" t="s">
        <v>69</v>
      </c>
      <c r="C116" s="149"/>
      <c r="D116" s="149"/>
      <c r="E116" s="149"/>
      <c r="F116" s="149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8" t="s">
        <v>70</v>
      </c>
      <c r="C117" s="149"/>
      <c r="D117" s="149"/>
      <c r="E117" s="149"/>
      <c r="F117" s="149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8" t="s">
        <v>71</v>
      </c>
      <c r="C118" s="149"/>
      <c r="D118" s="149"/>
      <c r="E118" s="149"/>
      <c r="F118" s="149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8" t="s">
        <v>72</v>
      </c>
      <c r="C119" s="149"/>
      <c r="D119" s="149"/>
      <c r="E119" s="149"/>
      <c r="F119" s="149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8" t="s">
        <v>73</v>
      </c>
      <c r="C120" s="149"/>
      <c r="D120" s="149"/>
      <c r="E120" s="149"/>
      <c r="F120" s="149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0" t="s">
        <v>74</v>
      </c>
      <c r="C121" s="149"/>
      <c r="D121" s="149"/>
      <c r="E121" s="149"/>
      <c r="F121" s="149"/>
    </row>
    <row r="123" spans="2:6" ht="15.75">
      <c r="B123" s="50" t="s">
        <v>75</v>
      </c>
      <c r="C123" s="151"/>
      <c r="D123" s="152"/>
      <c r="E123" s="152"/>
      <c r="F123" s="153"/>
    </row>
    <row r="124" spans="2:6" ht="30.75" customHeight="1">
      <c r="B124" s="50" t="s">
        <v>76</v>
      </c>
      <c r="C124" s="147" t="s">
        <v>77</v>
      </c>
      <c r="D124" s="147"/>
      <c r="E124" s="147" t="s">
        <v>78</v>
      </c>
      <c r="F124" s="147"/>
    </row>
    <row r="125" spans="2:6" ht="30.75" customHeight="1">
      <c r="B125" s="50" t="s">
        <v>79</v>
      </c>
      <c r="C125" s="147" t="s">
        <v>80</v>
      </c>
      <c r="D125" s="147"/>
      <c r="E125" s="147" t="s">
        <v>81</v>
      </c>
      <c r="F125" s="147"/>
    </row>
    <row r="126" spans="2:6" ht="15" customHeight="1">
      <c r="B126" s="146" t="s">
        <v>82</v>
      </c>
      <c r="C126" s="147" t="s">
        <v>83</v>
      </c>
      <c r="D126" s="147"/>
      <c r="E126" s="147" t="s">
        <v>84</v>
      </c>
      <c r="F126" s="147"/>
    </row>
    <row r="127" spans="2:6" ht="15">
      <c r="B127" s="146"/>
      <c r="C127" s="147"/>
      <c r="D127" s="147"/>
      <c r="E127" s="147"/>
      <c r="F127" s="147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2016-02-08T07:24:40Z</dcterms:modified>
  <cp:category/>
  <cp:version/>
  <cp:contentType/>
  <cp:contentStatus/>
</cp:coreProperties>
</file>