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<sst xmlns="http://schemas.openxmlformats.org/spreadsheetml/2006/main" count="164" uniqueCount="110">
  <si>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</si>
  <si>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</si>
  <si>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</si>
  <si>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</si>
  <si>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</si>
  <si>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</si>
  <si>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</si>
  <si>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</si>
  <si>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</si>
  <si>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</si>
  <si>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</si>
  <si>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</si>
  <si>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</si>
  <si>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</si>
  <si>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</si>
  <si>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</si>
  <si>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</si>
  <si>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</si>
  <si>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</si>
  <si>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</si>
  <si>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</si>
  <si>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</si>
  <si>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</si>
  <si>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</si>
  <si>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</si>
  <si>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</si>
  <si>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</si>
  <si>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</si>
  <si>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</si>
  <si>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</si>
  <si>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</si>
  <si>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</si>
  <si>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</si>
  <si>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</si>
  <si>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</si>
  <si>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</si>
  <si>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</si>
  <si>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</si>
  <si>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</si>
  <si>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</si>
  <si>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</si>
  <si>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</si>
  <si>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</si>
  <si>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</si>
  <si>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</si>
  <si>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</si>
  <si>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</si>
  <si>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</si>
  <si>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</si>
  <si>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</si>
  <si>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</si>
  <si>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</si>
  <si>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</si>
  <si>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</si>
  <si>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</si>
  <si>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</si>
  <si>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</si>
  <si>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</si>
  <si>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</si>
  <si>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</si>
  <si>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</si>
  <si>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</si>
  <si>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</si>
  <si>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</si>
  <si>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</si>
  <si>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</si>
  <si>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</si>
  <si>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</si>
  <si>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</si>
  <si>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</si>
  <si>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</si>
  <si>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</si>
  <si>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</si>
  <si>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</si>
  <si>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</si>
  <si>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</si>
  <si>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</si>
  <si>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</si>
  <si>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</si>
  <si>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</si>
  <si>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</si>
  <si>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Вересень'16 (€/МT)</t>
  </si>
  <si>
    <t>-</t>
  </si>
  <si>
    <t>Euronext - Листопад '16 (€/МT)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</si>
  <si>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</si>
  <si>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</si>
  <si>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</si>
  <si>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</si>
  <si>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-Жовтень '16</t>
  </si>
  <si>
    <t>Euronext - Грудень'16 (€/МT)</t>
  </si>
  <si>
    <t>CME - Вересень '16</t>
  </si>
  <si>
    <t>TOCOM - Листопад'16 (¥/МT)</t>
  </si>
  <si>
    <t>TOCOM - Жовтень'16 (¥/МT)</t>
  </si>
  <si>
    <t>Euronext - Лютий '17 (€/МT)</t>
  </si>
  <si>
    <t>CME -Березень '17</t>
  </si>
  <si>
    <t>Euronext - Березень'17 (€/МT)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</si>
  <si>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</si>
  <si>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</si>
  <si>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</si>
  <si>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</si>
  <si>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</si>
  <si>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CME -Травень '17</t>
  </si>
  <si>
    <t>CME - Жовтень '16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</si>
  <si>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</si>
  <si>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</si>
  <si>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</si>
  <si>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</si>
  <si>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</si>
  <si>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TOCOM - Лютий'17 (¥/МT)</t>
  </si>
  <si>
    <t>02 вересня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</si>
</sst>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7" t="s">
        <v>109</v>
      </c>
      <c r="D4" s="158"/>
      <c r="E4" s="158"/>
      <c r="F4" s="15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5" t="s">
        <v>5</v>
      </c>
      <c r="D6" s="156"/>
      <c r="E6" s="152" t="s">
        <v>6</v>
      </c>
      <c r="F6" s="152"/>
      <c r="G6"/>
      <c r="H6"/>
      <c r="I6"/>
    </row>
    <row r="7" spans="2:6" s="6" customFormat="1" ht="15">
      <c r="B7" s="25" t="s">
        <v>90</v>
      </c>
      <c r="C7" s="147">
        <v>0.054</v>
      </c>
      <c r="D7" s="14">
        <v>3.164</v>
      </c>
      <c r="E7" s="147">
        <f aca="true" t="shared" si="0" ref="E7:F9">C7*39.3683</f>
        <v>2.1258882</v>
      </c>
      <c r="F7" s="13">
        <f t="shared" si="0"/>
        <v>124.5613012</v>
      </c>
    </row>
    <row r="8" spans="2:6" s="6" customFormat="1" ht="15">
      <c r="B8" s="25" t="s">
        <v>96</v>
      </c>
      <c r="C8" s="147">
        <v>0.046</v>
      </c>
      <c r="D8" s="14">
        <v>3.27</v>
      </c>
      <c r="E8" s="147">
        <f t="shared" si="0"/>
        <v>1.8109418</v>
      </c>
      <c r="F8" s="13">
        <f t="shared" si="0"/>
        <v>128.734341</v>
      </c>
    </row>
    <row r="9" spans="2:17" s="6" customFormat="1" ht="15">
      <c r="B9" s="25" t="s">
        <v>103</v>
      </c>
      <c r="C9" s="147">
        <v>0.042</v>
      </c>
      <c r="D9" s="14">
        <v>3.392</v>
      </c>
      <c r="E9" s="147">
        <f t="shared" si="0"/>
        <v>1.6534686</v>
      </c>
      <c r="F9" s="13">
        <f t="shared" si="0"/>
        <v>133.5372736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2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52" t="s">
        <v>7</v>
      </c>
      <c r="D11" s="152"/>
      <c r="E11" s="155" t="s">
        <v>6</v>
      </c>
      <c r="F11" s="156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83</v>
      </c>
      <c r="C12" s="144">
        <v>0.78</v>
      </c>
      <c r="D12" s="13">
        <v>162.25</v>
      </c>
      <c r="E12" s="144">
        <f>C12/D86</f>
        <v>0.8719955282280605</v>
      </c>
      <c r="F12" s="79">
        <f>D12/D86</f>
        <v>181.38624930128563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98</v>
      </c>
      <c r="C13" s="144">
        <v>0.31</v>
      </c>
      <c r="D13" s="13">
        <v>164</v>
      </c>
      <c r="E13" s="144">
        <f>C13/D86</f>
        <v>0.3465623253214086</v>
      </c>
      <c r="F13" s="79">
        <f>D13/D86</f>
        <v>183.34264952487425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105</v>
      </c>
      <c r="C14" s="144">
        <v>0.6</v>
      </c>
      <c r="D14" s="13">
        <v>166.5</v>
      </c>
      <c r="E14" s="144">
        <f>C14/D87</f>
        <v>0.005801585766776252</v>
      </c>
      <c r="F14" s="79">
        <f>D14/D86</f>
        <v>186.13750698714367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100"/>
      <c r="D15" s="57"/>
      <c r="E15" s="144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52" t="s">
        <v>85</v>
      </c>
      <c r="D16" s="152"/>
      <c r="E16" s="155" t="s">
        <v>6</v>
      </c>
      <c r="F16" s="156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25" t="s">
        <v>91</v>
      </c>
      <c r="C17" s="150">
        <v>0</v>
      </c>
      <c r="D17" s="103">
        <v>16100</v>
      </c>
      <c r="E17" s="150">
        <f aca="true" t="shared" si="1" ref="E17:F19">C17/$D$87</f>
        <v>0</v>
      </c>
      <c r="F17" s="79">
        <f t="shared" si="1"/>
        <v>155.67588474182944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99</v>
      </c>
      <c r="C18" s="144">
        <v>500</v>
      </c>
      <c r="D18" s="103">
        <v>18610</v>
      </c>
      <c r="E18" s="144">
        <f t="shared" si="1"/>
        <v>4.834654805646877</v>
      </c>
      <c r="F18" s="79">
        <f t="shared" si="1"/>
        <v>179.94585186617675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107</v>
      </c>
      <c r="C19" s="144">
        <v>270</v>
      </c>
      <c r="D19" s="103">
        <v>19090</v>
      </c>
      <c r="E19" s="144">
        <f t="shared" si="1"/>
        <v>2.6107135950493134</v>
      </c>
      <c r="F19" s="79">
        <f t="shared" si="1"/>
        <v>184.58712047959776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55" t="s">
        <v>5</v>
      </c>
      <c r="D21" s="156"/>
      <c r="E21" s="152" t="s">
        <v>6</v>
      </c>
      <c r="F21" s="152"/>
      <c r="G21" s="105"/>
      <c r="H21" s="105"/>
      <c r="I21" s="105"/>
      <c r="J21" s="105"/>
      <c r="K21" s="105"/>
      <c r="L21" s="105"/>
      <c r="M21" s="105"/>
      <c r="N21" s="28"/>
      <c r="O21" s="105"/>
      <c r="P21" s="105"/>
      <c r="Q21" s="105"/>
    </row>
    <row r="22" spans="2:18" s="6" customFormat="1" ht="15">
      <c r="B22" s="25" t="s">
        <v>90</v>
      </c>
      <c r="C22" s="147">
        <v>0.05</v>
      </c>
      <c r="D22" s="14">
        <v>3.732</v>
      </c>
      <c r="E22" s="147">
        <f aca="true" t="shared" si="2" ref="E22:F24">C22*36.7437</f>
        <v>1.8371849999999998</v>
      </c>
      <c r="F22" s="13">
        <f t="shared" si="2"/>
        <v>137.1274884</v>
      </c>
      <c r="G22" s="105"/>
      <c r="H22" s="105"/>
      <c r="I22" s="105"/>
      <c r="J22" s="70"/>
      <c r="K22" s="105"/>
      <c r="L22" s="105"/>
      <c r="M22" s="105"/>
      <c r="N22" s="105"/>
      <c r="O22" s="105"/>
      <c r="P22" s="105"/>
      <c r="Q22" s="105"/>
      <c r="R22" s="105"/>
    </row>
    <row r="23" spans="2:18" s="6" customFormat="1" ht="15">
      <c r="B23" s="25" t="s">
        <v>96</v>
      </c>
      <c r="C23" s="147">
        <v>0.044</v>
      </c>
      <c r="D23" s="14">
        <v>3.952</v>
      </c>
      <c r="E23" s="147">
        <f t="shared" si="2"/>
        <v>1.6167227999999998</v>
      </c>
      <c r="F23" s="13">
        <f t="shared" si="2"/>
        <v>145.2111024</v>
      </c>
      <c r="G23" s="70"/>
      <c r="H23" s="105"/>
      <c r="I23" s="105"/>
      <c r="J23" s="105"/>
      <c r="K23" s="70"/>
      <c r="L23" s="105"/>
      <c r="M23" s="105"/>
      <c r="N23" s="105"/>
      <c r="O23" s="105"/>
      <c r="P23" s="105"/>
      <c r="Q23" s="105"/>
      <c r="R23" s="105"/>
    </row>
    <row r="24" spans="2:18" s="6" customFormat="1" ht="15">
      <c r="B24" s="25" t="s">
        <v>103</v>
      </c>
      <c r="C24" s="147">
        <v>0.044</v>
      </c>
      <c r="D24" s="107">
        <v>4.212</v>
      </c>
      <c r="E24" s="147">
        <f t="shared" si="2"/>
        <v>1.6167227999999998</v>
      </c>
      <c r="F24" s="13">
        <f t="shared" si="2"/>
        <v>154.76446439999998</v>
      </c>
      <c r="G24" s="105"/>
      <c r="H24" s="70"/>
      <c r="I24" s="70"/>
      <c r="J24" s="105"/>
      <c r="K24" s="105"/>
      <c r="L24" s="70"/>
      <c r="M24" s="105"/>
      <c r="N24" s="105"/>
      <c r="O24" s="105"/>
      <c r="P24" s="105"/>
      <c r="Q24" s="105"/>
      <c r="R24" s="105"/>
    </row>
    <row r="25" spans="2:18" s="6" customFormat="1" ht="15">
      <c r="B25" s="25"/>
      <c r="C25" s="106"/>
      <c r="D25" s="7"/>
      <c r="E25" s="15"/>
      <c r="F25" s="73"/>
      <c r="G25" s="105"/>
      <c r="H25" s="105"/>
      <c r="I25" s="105"/>
      <c r="J25" s="105"/>
      <c r="K25" s="105"/>
      <c r="L25" s="105"/>
      <c r="M25" s="70"/>
      <c r="N25" s="105"/>
      <c r="O25" s="105"/>
      <c r="P25" s="105"/>
      <c r="Q25" s="105"/>
      <c r="R25" s="105"/>
    </row>
    <row r="26" spans="2:18" s="6" customFormat="1" ht="15.75">
      <c r="B26" s="27" t="s">
        <v>8</v>
      </c>
      <c r="C26" s="152" t="s">
        <v>9</v>
      </c>
      <c r="D26" s="152"/>
      <c r="E26" s="155" t="s">
        <v>10</v>
      </c>
      <c r="F26" s="156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81</v>
      </c>
      <c r="C27" s="144">
        <v>0.16</v>
      </c>
      <c r="D27" s="79">
        <v>157.75</v>
      </c>
      <c r="E27" s="144">
        <f>C27/$D$86</f>
        <v>0.17887087758524317</v>
      </c>
      <c r="F27" s="79">
        <f>D27/D86</f>
        <v>176.35550586920067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89</v>
      </c>
      <c r="C28" s="141">
        <v>0.31</v>
      </c>
      <c r="D28" s="13">
        <v>161.5</v>
      </c>
      <c r="E28" s="141">
        <f>C28/$D$86</f>
        <v>0.3465623253214086</v>
      </c>
      <c r="F28" s="79">
        <f>D28/D86</f>
        <v>180.54779206260483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95</v>
      </c>
      <c r="C29" s="150">
        <v>0</v>
      </c>
      <c r="D29" s="13">
        <v>166</v>
      </c>
      <c r="E29" s="150">
        <f>C29/$D$86</f>
        <v>0</v>
      </c>
      <c r="F29" s="79">
        <f>D29/D86</f>
        <v>185.5785354946898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52" t="s">
        <v>12</v>
      </c>
      <c r="D31" s="152"/>
      <c r="E31" s="152" t="s">
        <v>10</v>
      </c>
      <c r="F31" s="1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83</v>
      </c>
      <c r="C32" s="144">
        <v>0.94</v>
      </c>
      <c r="D32" s="13">
        <v>377</v>
      </c>
      <c r="E32" s="144">
        <f>C32/$D$86</f>
        <v>1.0508664058133035</v>
      </c>
      <c r="F32" s="79">
        <f>D32/D86</f>
        <v>421.4645053102292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93</v>
      </c>
      <c r="C33" s="144">
        <v>1.01</v>
      </c>
      <c r="D33" s="13">
        <v>376.25</v>
      </c>
      <c r="E33" s="144">
        <f>C33/$D$86</f>
        <v>1.1291224147568475</v>
      </c>
      <c r="F33" s="79">
        <f>D33/$D$86</f>
        <v>420.6260480715484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106</v>
      </c>
      <c r="C34" s="144">
        <v>0.94</v>
      </c>
      <c r="D34" s="73">
        <v>374</v>
      </c>
      <c r="E34" s="144">
        <f>C34/$D$86</f>
        <v>1.0508664058133035</v>
      </c>
      <c r="F34" s="79">
        <f>D34/$D$86</f>
        <v>418.11067635550586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3" t="s">
        <v>5</v>
      </c>
      <c r="D36" s="154"/>
      <c r="E36" s="153" t="s">
        <v>6</v>
      </c>
      <c r="F36" s="154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90</v>
      </c>
      <c r="C37" s="140">
        <v>0.052</v>
      </c>
      <c r="D37" s="83">
        <v>1.616</v>
      </c>
      <c r="E37" s="140">
        <f aca="true" t="shared" si="3" ref="E37:F39">C37*58.0164</f>
        <v>3.0168527999999997</v>
      </c>
      <c r="F37" s="79">
        <f t="shared" si="3"/>
        <v>93.7545024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96</v>
      </c>
      <c r="C38" s="140">
        <v>0.026</v>
      </c>
      <c r="D38" s="83">
        <v>1.784</v>
      </c>
      <c r="E38" s="140">
        <f>C38*58.0164</f>
        <v>1.5084263999999998</v>
      </c>
      <c r="F38" s="79">
        <f t="shared" si="3"/>
        <v>103.5012576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103</v>
      </c>
      <c r="C39" s="140">
        <v>0.02</v>
      </c>
      <c r="D39" s="83">
        <v>1.922</v>
      </c>
      <c r="E39" s="140">
        <f>C39*58.0164</f>
        <v>1.160328</v>
      </c>
      <c r="F39" s="79">
        <f t="shared" si="3"/>
        <v>111.5075208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40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3" t="s">
        <v>5</v>
      </c>
      <c r="D41" s="154"/>
      <c r="E41" s="153" t="s">
        <v>6</v>
      </c>
      <c r="F41" s="154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90</v>
      </c>
      <c r="C42" s="147">
        <v>0.094</v>
      </c>
      <c r="D42" s="83">
        <v>9.66</v>
      </c>
      <c r="E42" s="147">
        <f aca="true" t="shared" si="4" ref="E42:F44">C42*36.7437</f>
        <v>3.4539077999999996</v>
      </c>
      <c r="F42" s="79">
        <f t="shared" si="4"/>
        <v>354.944142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97</v>
      </c>
      <c r="C43" s="147">
        <v>0.086</v>
      </c>
      <c r="D43" s="83">
        <v>9.5</v>
      </c>
      <c r="E43" s="147">
        <f t="shared" si="4"/>
        <v>3.1599581999999993</v>
      </c>
      <c r="F43" s="79">
        <f t="shared" si="4"/>
        <v>349.06514999999996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104</v>
      </c>
      <c r="C44" s="147">
        <v>0.084</v>
      </c>
      <c r="D44" s="83">
        <v>9.564</v>
      </c>
      <c r="E44" s="147">
        <f t="shared" si="4"/>
        <v>3.0864708</v>
      </c>
      <c r="F44" s="79">
        <f t="shared" si="4"/>
        <v>351.4167468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2"/>
      <c r="D45" s="83"/>
      <c r="E45" s="102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2" t="s">
        <v>84</v>
      </c>
      <c r="D46" s="152"/>
      <c r="E46" s="155" t="s">
        <v>6</v>
      </c>
      <c r="F46" s="156"/>
      <c r="G46" s="24"/>
      <c r="H46" s="24"/>
      <c r="I46" s="24"/>
      <c r="K46" s="24"/>
      <c r="L46" s="24"/>
      <c r="M46" s="24"/>
    </row>
    <row r="47" spans="2:13" s="6" customFormat="1" ht="15">
      <c r="B47" s="25" t="s">
        <v>92</v>
      </c>
      <c r="C47" s="145">
        <v>0</v>
      </c>
      <c r="D47" s="104" t="s">
        <v>82</v>
      </c>
      <c r="E47" s="146">
        <f aca="true" t="shared" si="5" ref="E47:F49">C47/$D$87</f>
        <v>0</v>
      </c>
      <c r="F47" s="79" t="s">
        <v>82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100</v>
      </c>
      <c r="C48" s="148">
        <v>50</v>
      </c>
      <c r="D48" s="104">
        <v>47950</v>
      </c>
      <c r="E48" s="147">
        <f t="shared" si="5"/>
        <v>0.4834654805646877</v>
      </c>
      <c r="F48" s="79">
        <f t="shared" si="5"/>
        <v>463.64339586153545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108</v>
      </c>
      <c r="C49" s="148">
        <v>280</v>
      </c>
      <c r="D49" s="104">
        <v>46050</v>
      </c>
      <c r="E49" s="147">
        <f t="shared" si="5"/>
        <v>2.707406691162251</v>
      </c>
      <c r="F49" s="79">
        <f t="shared" si="5"/>
        <v>445.2717076000773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3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3" customFormat="1" ht="15">
      <c r="B52" s="25" t="s">
        <v>90</v>
      </c>
      <c r="C52" s="147">
        <v>0.6</v>
      </c>
      <c r="D52" s="84">
        <v>314.5</v>
      </c>
      <c r="E52" s="147">
        <f aca="true" t="shared" si="6" ref="E52:F54">C52*1.1023</f>
        <v>0.66138</v>
      </c>
      <c r="F52" s="84">
        <f t="shared" si="6"/>
        <v>346.67335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102</v>
      </c>
      <c r="C53" s="147">
        <v>0.6</v>
      </c>
      <c r="D53" s="84">
        <v>310.1</v>
      </c>
      <c r="E53" s="147">
        <f t="shared" si="6"/>
        <v>0.66138</v>
      </c>
      <c r="F53" s="84">
        <f t="shared" si="6"/>
        <v>341.82323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96</v>
      </c>
      <c r="C54" s="147">
        <v>0.8</v>
      </c>
      <c r="D54" s="125">
        <v>307.9</v>
      </c>
      <c r="E54" s="147">
        <f t="shared" si="6"/>
        <v>0.8818400000000001</v>
      </c>
      <c r="F54" s="84">
        <f t="shared" si="6"/>
        <v>339.39817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1"/>
      <c r="D55" s="73"/>
      <c r="E55" s="100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3" t="s">
        <v>18</v>
      </c>
      <c r="D56" s="154"/>
      <c r="E56" s="153" t="s">
        <v>19</v>
      </c>
      <c r="F56" s="154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90</v>
      </c>
      <c r="C57" s="144">
        <v>0.46</v>
      </c>
      <c r="D57" s="79">
        <v>32.69</v>
      </c>
      <c r="E57" s="144">
        <f aca="true" t="shared" si="7" ref="E57:F59">C57/454*1000</f>
        <v>1.0132158590308369</v>
      </c>
      <c r="F57" s="79">
        <f t="shared" si="7"/>
        <v>72.00440528634361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102</v>
      </c>
      <c r="C58" s="144">
        <v>0.48</v>
      </c>
      <c r="D58" s="79">
        <v>32.7</v>
      </c>
      <c r="E58" s="144">
        <f t="shared" si="7"/>
        <v>1.0572687224669604</v>
      </c>
      <c r="F58" s="79">
        <f t="shared" si="7"/>
        <v>72.02643171806169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96</v>
      </c>
      <c r="C59" s="144">
        <v>0.49</v>
      </c>
      <c r="D59" s="79">
        <v>32.94</v>
      </c>
      <c r="E59" s="144">
        <f t="shared" si="7"/>
        <v>1.079295154185022</v>
      </c>
      <c r="F59" s="79">
        <f t="shared" si="7"/>
        <v>72.55506607929516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58"/>
      <c r="C60" s="95"/>
      <c r="D60" s="76"/>
      <c r="E60" s="141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3" t="s">
        <v>21</v>
      </c>
      <c r="D61" s="154"/>
      <c r="E61" s="153" t="s">
        <v>6</v>
      </c>
      <c r="F61" s="154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90</v>
      </c>
      <c r="C62" s="147">
        <v>0.355</v>
      </c>
      <c r="D62" s="83" t="s">
        <v>82</v>
      </c>
      <c r="E62" s="147">
        <f aca="true" t="shared" si="8" ref="E62:F64">C62*22.026</f>
        <v>7.819229999999999</v>
      </c>
      <c r="F62" s="79" t="s">
        <v>82</v>
      </c>
      <c r="G62" s="52"/>
      <c r="H62" s="126"/>
      <c r="I62" s="126"/>
      <c r="J62" s="70"/>
      <c r="K62" s="52"/>
      <c r="L62" s="126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97</v>
      </c>
      <c r="C63" s="147">
        <v>0.27</v>
      </c>
      <c r="D63" s="83">
        <v>9.755</v>
      </c>
      <c r="E63" s="147">
        <f t="shared" si="8"/>
        <v>5.94702</v>
      </c>
      <c r="F63" s="79">
        <f t="shared" si="8"/>
        <v>214.86363000000003</v>
      </c>
      <c r="G63" s="128"/>
      <c r="H63" s="127"/>
      <c r="I63" s="127"/>
      <c r="J63" s="127"/>
      <c r="K63" s="128"/>
      <c r="L63" s="127"/>
      <c r="M63" s="127"/>
      <c r="N63" s="127"/>
      <c r="O63" s="127"/>
      <c r="P63" s="127"/>
      <c r="Q63" s="127"/>
      <c r="R63" s="127"/>
      <c r="S63" s="129"/>
      <c r="T63" s="129"/>
      <c r="U63" s="129"/>
      <c r="V63" s="129"/>
      <c r="W63" s="127"/>
      <c r="X63" s="52"/>
    </row>
    <row r="64" spans="2:24" ht="15">
      <c r="B64" s="25" t="s">
        <v>104</v>
      </c>
      <c r="C64" s="147">
        <v>0.265</v>
      </c>
      <c r="D64" s="83">
        <v>9.95</v>
      </c>
      <c r="E64" s="147">
        <f t="shared" si="8"/>
        <v>5.83689</v>
      </c>
      <c r="F64" s="79">
        <f t="shared" si="8"/>
        <v>219.15869999999998</v>
      </c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27"/>
      <c r="R64" s="127"/>
      <c r="S64" s="131"/>
      <c r="T64" s="131"/>
      <c r="U64" s="131"/>
      <c r="V64" s="129"/>
      <c r="W64" s="127"/>
      <c r="X64" s="52"/>
    </row>
    <row r="65" spans="2:24" ht="15">
      <c r="B65" s="58"/>
      <c r="C65" s="77"/>
      <c r="D65" s="78"/>
      <c r="E65" s="106"/>
      <c r="F65" s="78"/>
      <c r="G65" s="130"/>
      <c r="H65" s="130"/>
      <c r="I65" s="130"/>
      <c r="J65" s="132"/>
      <c r="K65" s="130"/>
      <c r="L65" s="130"/>
      <c r="M65" s="130"/>
      <c r="N65" s="130"/>
      <c r="O65" s="130"/>
      <c r="P65" s="130"/>
      <c r="Q65" s="127"/>
      <c r="R65" s="127"/>
      <c r="S65" s="131"/>
      <c r="T65" s="131"/>
      <c r="U65" s="131"/>
      <c r="V65" s="129"/>
      <c r="W65" s="127"/>
      <c r="X65" s="52"/>
    </row>
    <row r="66" spans="2:25" ht="15.75" customHeight="1">
      <c r="B66" s="27" t="s">
        <v>22</v>
      </c>
      <c r="C66" s="153" t="s">
        <v>23</v>
      </c>
      <c r="D66" s="154"/>
      <c r="E66" s="153" t="s">
        <v>24</v>
      </c>
      <c r="F66" s="154"/>
      <c r="G66" s="132"/>
      <c r="H66" s="130"/>
      <c r="I66" s="130"/>
      <c r="J66" s="130"/>
      <c r="K66" s="132"/>
      <c r="L66" s="130"/>
      <c r="M66" s="130"/>
      <c r="N66" s="130"/>
      <c r="O66" s="130"/>
      <c r="P66" s="130"/>
      <c r="Q66" s="127"/>
      <c r="R66" s="127"/>
      <c r="S66" s="131"/>
      <c r="T66" s="131"/>
      <c r="U66" s="131"/>
      <c r="V66" s="129"/>
      <c r="W66" s="127"/>
      <c r="X66" s="52"/>
      <c r="Y66" s="37"/>
    </row>
    <row r="67" spans="2:25" s="6" customFormat="1" ht="15.75" customHeight="1">
      <c r="B67" s="25" t="s">
        <v>90</v>
      </c>
      <c r="C67" s="147">
        <v>0.053</v>
      </c>
      <c r="D67" s="83">
        <v>1.5</v>
      </c>
      <c r="E67" s="147">
        <f aca="true" t="shared" si="9" ref="E67:F69">C67/3.785</f>
        <v>0.014002642007926024</v>
      </c>
      <c r="F67" s="79">
        <f t="shared" si="9"/>
        <v>0.3963011889035667</v>
      </c>
      <c r="G67" s="130"/>
      <c r="H67" s="132"/>
      <c r="I67" s="132"/>
      <c r="J67" s="130"/>
      <c r="K67" s="130"/>
      <c r="L67" s="132"/>
      <c r="M67" s="130"/>
      <c r="N67" s="130"/>
      <c r="O67" s="130"/>
      <c r="P67" s="130"/>
      <c r="Q67" s="127"/>
      <c r="R67" s="127"/>
      <c r="S67" s="131"/>
      <c r="T67" s="131"/>
      <c r="U67" s="131"/>
      <c r="V67" s="129"/>
      <c r="W67" s="127"/>
      <c r="X67" s="52"/>
      <c r="Y67" s="36"/>
    </row>
    <row r="68" spans="2:25" s="6" customFormat="1" ht="16.5" customHeight="1">
      <c r="B68" s="25" t="s">
        <v>102</v>
      </c>
      <c r="C68" s="147">
        <v>0.016</v>
      </c>
      <c r="D68" s="83">
        <v>1.444</v>
      </c>
      <c r="E68" s="147">
        <f t="shared" si="9"/>
        <v>0.004227212681638045</v>
      </c>
      <c r="F68" s="79">
        <f t="shared" si="9"/>
        <v>0.38150594451783354</v>
      </c>
      <c r="G68" s="130"/>
      <c r="H68" s="130"/>
      <c r="I68" s="130"/>
      <c r="J68" s="130"/>
      <c r="K68" s="130"/>
      <c r="L68" s="130"/>
      <c r="M68" s="132"/>
      <c r="N68" s="130"/>
      <c r="O68" s="130"/>
      <c r="P68" s="130"/>
      <c r="Q68" s="127"/>
      <c r="R68" s="127"/>
      <c r="S68" s="131"/>
      <c r="T68" s="131"/>
      <c r="U68" s="131"/>
      <c r="V68" s="133"/>
      <c r="W68" s="127"/>
      <c r="X68" s="52"/>
      <c r="Y68" s="36"/>
    </row>
    <row r="69" spans="2:25" s="6" customFormat="1" ht="16.5" customHeight="1">
      <c r="B69" s="25" t="s">
        <v>97</v>
      </c>
      <c r="C69" s="147">
        <v>0.005</v>
      </c>
      <c r="D69" s="83">
        <v>1.41</v>
      </c>
      <c r="E69" s="147">
        <f t="shared" si="9"/>
        <v>0.001321003963011889</v>
      </c>
      <c r="F69" s="79">
        <f t="shared" si="9"/>
        <v>0.3725231175693527</v>
      </c>
      <c r="G69" s="130"/>
      <c r="H69" s="130"/>
      <c r="I69" s="130"/>
      <c r="J69" s="130"/>
      <c r="K69" s="130"/>
      <c r="L69" s="130"/>
      <c r="M69" s="130"/>
      <c r="N69" s="132"/>
      <c r="O69" s="130"/>
      <c r="P69" s="130"/>
      <c r="Q69" s="128"/>
      <c r="R69" s="127"/>
      <c r="S69" s="131"/>
      <c r="T69" s="131"/>
      <c r="U69" s="131"/>
      <c r="V69" s="133"/>
      <c r="W69" s="127"/>
      <c r="X69" s="52"/>
      <c r="Y69" s="36"/>
    </row>
    <row r="70" spans="2:25" ht="15.75">
      <c r="B70" s="25"/>
      <c r="C70" s="86"/>
      <c r="D70" s="80"/>
      <c r="E70" s="98"/>
      <c r="F70" s="5"/>
      <c r="G70" s="130"/>
      <c r="H70" s="130"/>
      <c r="I70" s="130"/>
      <c r="J70" s="130"/>
      <c r="K70" s="130"/>
      <c r="L70" s="130"/>
      <c r="M70" s="130"/>
      <c r="N70" s="130"/>
      <c r="O70" s="132"/>
      <c r="P70" s="130"/>
      <c r="Q70" s="127"/>
      <c r="R70" s="127"/>
      <c r="S70" s="134"/>
      <c r="T70" s="135"/>
      <c r="U70" s="131"/>
      <c r="V70" s="129"/>
      <c r="W70" s="136"/>
      <c r="X70" s="52"/>
      <c r="Y70" s="37"/>
    </row>
    <row r="71" spans="2:25" ht="15.75" customHeight="1">
      <c r="B71" s="27" t="s">
        <v>25</v>
      </c>
      <c r="C71" s="153" t="s">
        <v>26</v>
      </c>
      <c r="D71" s="154"/>
      <c r="E71" s="153" t="s">
        <v>27</v>
      </c>
      <c r="F71" s="154"/>
      <c r="G71" s="130"/>
      <c r="H71" s="130"/>
      <c r="I71" s="130"/>
      <c r="J71" s="130"/>
      <c r="K71" s="130"/>
      <c r="L71" s="130"/>
      <c r="M71" s="130"/>
      <c r="N71" s="130"/>
      <c r="O71" s="130"/>
      <c r="P71" s="132"/>
      <c r="Q71" s="127"/>
      <c r="R71" s="127"/>
      <c r="S71" s="127"/>
      <c r="T71" s="135"/>
      <c r="U71" s="131"/>
      <c r="V71" s="129"/>
      <c r="W71" s="127"/>
      <c r="X71" s="51"/>
      <c r="Y71" s="37"/>
    </row>
    <row r="72" spans="2:25" s="6" customFormat="1" ht="15">
      <c r="B72" s="25" t="s">
        <v>90</v>
      </c>
      <c r="C72" s="149">
        <v>0.0015</v>
      </c>
      <c r="D72" s="87">
        <v>0.89625</v>
      </c>
      <c r="E72" s="149">
        <f>C72/454*100</f>
        <v>0.0003303964757709251</v>
      </c>
      <c r="F72" s="85">
        <f>D72/454*1000</f>
        <v>1.9741189427312775</v>
      </c>
      <c r="G72" s="127"/>
      <c r="H72" s="127"/>
      <c r="I72" s="127"/>
      <c r="J72" s="127"/>
      <c r="K72" s="127"/>
      <c r="L72" s="127"/>
      <c r="M72" s="127"/>
      <c r="N72" s="127"/>
      <c r="O72" s="127"/>
      <c r="P72" s="128"/>
      <c r="Q72" s="127"/>
      <c r="R72" s="127"/>
      <c r="S72" s="127"/>
      <c r="T72" s="127"/>
      <c r="U72" s="131"/>
      <c r="V72" s="129"/>
      <c r="W72" s="129"/>
      <c r="X72" s="59"/>
      <c r="Y72" s="36"/>
    </row>
    <row r="73" spans="2:25" s="6" customFormat="1" ht="16.5" customHeight="1">
      <c r="B73" s="25" t="s">
        <v>102</v>
      </c>
      <c r="C73" s="149">
        <v>0.005</v>
      </c>
      <c r="D73" s="87">
        <v>0.9605</v>
      </c>
      <c r="E73" s="149">
        <f>C73/454*100</f>
        <v>0.0011013215859030838</v>
      </c>
      <c r="F73" s="85">
        <f>D73/454*1000</f>
        <v>2.1156387665198237</v>
      </c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8"/>
      <c r="R73" s="127"/>
      <c r="S73" s="127"/>
      <c r="T73" s="127"/>
      <c r="U73" s="131"/>
      <c r="V73" s="129"/>
      <c r="W73" s="129"/>
      <c r="X73" s="59"/>
      <c r="Y73" s="36"/>
    </row>
    <row r="74" spans="2:25" s="6" customFormat="1" ht="15.75">
      <c r="B74" s="25" t="s">
        <v>97</v>
      </c>
      <c r="C74" s="149">
        <v>0.012</v>
      </c>
      <c r="D74" s="87">
        <v>1.0245</v>
      </c>
      <c r="E74" s="149">
        <f>C74/454*100</f>
        <v>0.0026431718061674008</v>
      </c>
      <c r="F74" s="85">
        <f>D74/454*1000</f>
        <v>2.2566079295154187</v>
      </c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8"/>
      <c r="S74" s="127"/>
      <c r="T74" s="127"/>
      <c r="U74" s="131"/>
      <c r="V74" s="133"/>
      <c r="W74" s="127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28</v>
      </c>
      <c r="C76" s="162" t="s">
        <v>26</v>
      </c>
      <c r="D76" s="162"/>
      <c r="E76" s="153" t="s">
        <v>29</v>
      </c>
      <c r="F76" s="154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88</v>
      </c>
      <c r="C77" s="151">
        <v>0.0059</v>
      </c>
      <c r="D77" s="108">
        <v>0.2021</v>
      </c>
      <c r="E77" s="151">
        <f aca="true" t="shared" si="10" ref="E77:F79">C77/454*1000000</f>
        <v>12.995594713656388</v>
      </c>
      <c r="F77" s="79">
        <f t="shared" si="10"/>
        <v>445.1541850220264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94</v>
      </c>
      <c r="C78" s="151">
        <v>0.0059</v>
      </c>
      <c r="D78" s="108">
        <v>0.2081</v>
      </c>
      <c r="E78" s="151">
        <f t="shared" si="10"/>
        <v>12.995594713656388</v>
      </c>
      <c r="F78" s="79">
        <f t="shared" si="10"/>
        <v>458.3700440528635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101</v>
      </c>
      <c r="C79" s="151">
        <v>0.0053</v>
      </c>
      <c r="D79" s="108" t="s">
        <v>82</v>
      </c>
      <c r="E79" s="151">
        <f t="shared" si="10"/>
        <v>11.674008810572687</v>
      </c>
      <c r="F79" s="79" t="s">
        <v>82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9"/>
      <c r="D80" s="14"/>
      <c r="E80" s="99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7" t="s">
        <v>82</v>
      </c>
      <c r="E85" s="138">
        <v>1.118</v>
      </c>
      <c r="F85" s="138">
        <v>0.0097</v>
      </c>
      <c r="G85" s="138">
        <v>1.3323</v>
      </c>
      <c r="H85" s="138">
        <v>1.022</v>
      </c>
      <c r="I85" s="138">
        <v>0.7717</v>
      </c>
      <c r="J85" s="138">
        <v>0.76</v>
      </c>
      <c r="K85" s="138">
        <v>0.129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9">
        <v>0.8945</v>
      </c>
      <c r="E86" s="139" t="s">
        <v>82</v>
      </c>
      <c r="F86" s="139">
        <v>0.0086</v>
      </c>
      <c r="G86" s="139">
        <v>1.1917</v>
      </c>
      <c r="H86" s="139">
        <v>0.9141</v>
      </c>
      <c r="I86" s="139">
        <v>0.6902</v>
      </c>
      <c r="J86" s="139">
        <v>0.6798</v>
      </c>
      <c r="K86" s="139">
        <v>0.1153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8">
        <v>103.42</v>
      </c>
      <c r="E87" s="138">
        <v>115.6236</v>
      </c>
      <c r="F87" s="138" t="s">
        <v>82</v>
      </c>
      <c r="G87" s="138">
        <v>137.7865</v>
      </c>
      <c r="H87" s="138">
        <v>105.6924</v>
      </c>
      <c r="I87" s="138">
        <v>79.8055</v>
      </c>
      <c r="J87" s="138">
        <v>78.5992</v>
      </c>
      <c r="K87" s="138">
        <v>13.3361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9">
        <v>0.7506</v>
      </c>
      <c r="E88" s="139">
        <v>0.8392</v>
      </c>
      <c r="F88" s="139">
        <v>0.0073</v>
      </c>
      <c r="G88" s="139" t="s">
        <v>82</v>
      </c>
      <c r="H88" s="139">
        <v>0.7671</v>
      </c>
      <c r="I88" s="139">
        <v>0.5792</v>
      </c>
      <c r="J88" s="139">
        <v>0.5704</v>
      </c>
      <c r="K88" s="139">
        <v>0.0968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8">
        <v>0.9785</v>
      </c>
      <c r="E89" s="138">
        <v>1.094</v>
      </c>
      <c r="F89" s="138">
        <v>0.0095</v>
      </c>
      <c r="G89" s="138">
        <v>1.3037</v>
      </c>
      <c r="H89" s="138" t="s">
        <v>82</v>
      </c>
      <c r="I89" s="138">
        <v>0.7551</v>
      </c>
      <c r="J89" s="138">
        <v>0.7437</v>
      </c>
      <c r="K89" s="138">
        <v>0.1262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9">
        <v>1.2959</v>
      </c>
      <c r="E90" s="139">
        <v>1.4488</v>
      </c>
      <c r="F90" s="139">
        <v>0.0125</v>
      </c>
      <c r="G90" s="139">
        <v>1.7265</v>
      </c>
      <c r="H90" s="139">
        <v>1.3244</v>
      </c>
      <c r="I90" s="139" t="s">
        <v>82</v>
      </c>
      <c r="J90" s="139">
        <v>0.9849</v>
      </c>
      <c r="K90" s="139">
        <v>0.1671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8">
        <v>1.3158</v>
      </c>
      <c r="E91" s="138">
        <v>1.4711</v>
      </c>
      <c r="F91" s="138">
        <v>0.0127</v>
      </c>
      <c r="G91" s="138">
        <v>1.753</v>
      </c>
      <c r="H91" s="138">
        <v>1.3447</v>
      </c>
      <c r="I91" s="138">
        <v>1.0154</v>
      </c>
      <c r="J91" s="138" t="s">
        <v>82</v>
      </c>
      <c r="K91" s="138">
        <v>0.1697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9">
        <v>7.7549</v>
      </c>
      <c r="E92" s="139">
        <v>8.67</v>
      </c>
      <c r="F92" s="139">
        <v>0.075</v>
      </c>
      <c r="G92" s="139">
        <v>10.3319</v>
      </c>
      <c r="H92" s="139">
        <v>7.9253</v>
      </c>
      <c r="I92" s="139">
        <v>5.9842</v>
      </c>
      <c r="J92" s="139">
        <v>5.8937</v>
      </c>
      <c r="K92" s="139" t="s">
        <v>82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87</v>
      </c>
      <c r="E95" s="29"/>
      <c r="F95" s="109"/>
      <c r="G95" s="110"/>
      <c r="H95" s="110"/>
      <c r="I95" s="109"/>
      <c r="J95" s="109"/>
      <c r="K95" s="111"/>
      <c r="L95" s="111"/>
      <c r="M95" s="112"/>
      <c r="N95" s="112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48</v>
      </c>
      <c r="E96" s="29"/>
      <c r="F96" s="113"/>
      <c r="G96" s="114"/>
      <c r="H96" s="115"/>
      <c r="I96" s="109"/>
      <c r="J96" s="109"/>
      <c r="K96" s="116"/>
      <c r="L96" s="116"/>
      <c r="M96" s="117"/>
      <c r="N96" s="118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86</v>
      </c>
      <c r="E97" s="29"/>
      <c r="F97" s="113"/>
      <c r="G97" s="114"/>
      <c r="H97" s="115"/>
      <c r="I97" s="109"/>
      <c r="J97" s="109"/>
      <c r="K97" s="116"/>
      <c r="L97" s="116"/>
      <c r="M97" s="117"/>
      <c r="N97" s="118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49</v>
      </c>
      <c r="E98" s="29"/>
      <c r="F98" s="119"/>
      <c r="G98" s="110"/>
      <c r="H98" s="110"/>
      <c r="I98" s="109"/>
      <c r="J98" s="109"/>
      <c r="K98" s="116"/>
      <c r="L98" s="116"/>
      <c r="M98" s="120"/>
      <c r="N98" s="121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50</v>
      </c>
      <c r="E99" s="29"/>
      <c r="F99" s="109"/>
      <c r="G99" s="110"/>
      <c r="H99" s="110"/>
      <c r="I99" s="109"/>
      <c r="J99" s="109"/>
      <c r="K99" s="116"/>
      <c r="L99" s="120"/>
      <c r="M99" s="121"/>
      <c r="N99" s="120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51</v>
      </c>
      <c r="E100" s="29"/>
      <c r="F100" s="109"/>
      <c r="G100" s="110"/>
      <c r="H100" s="110"/>
      <c r="I100" s="109"/>
      <c r="J100" s="109"/>
      <c r="K100" s="116"/>
      <c r="L100" s="121"/>
      <c r="M100" s="121"/>
      <c r="N100" s="121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52</v>
      </c>
      <c r="F101" s="111"/>
      <c r="G101" s="122"/>
      <c r="H101" s="122"/>
      <c r="I101" s="123"/>
      <c r="J101" s="116"/>
      <c r="K101" s="116"/>
      <c r="L101" s="121"/>
      <c r="M101" s="121"/>
      <c r="N101" s="121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53</v>
      </c>
      <c r="F102" s="111"/>
      <c r="G102" s="122"/>
      <c r="H102" s="122"/>
      <c r="I102" s="123"/>
      <c r="J102" s="116"/>
      <c r="K102" s="124"/>
      <c r="L102" s="121"/>
      <c r="M102" s="120"/>
      <c r="N102" s="121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54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55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56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57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58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59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60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61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62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61" t="s">
        <v>63</v>
      </c>
      <c r="C114" s="161"/>
      <c r="D114" s="161"/>
      <c r="E114" s="161"/>
      <c r="F114" s="161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60" t="s">
        <v>64</v>
      </c>
      <c r="C115" s="160"/>
      <c r="D115" s="160"/>
      <c r="E115" s="160"/>
      <c r="F115" s="160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60" t="s">
        <v>65</v>
      </c>
      <c r="C116" s="160"/>
      <c r="D116" s="160"/>
      <c r="E116" s="160"/>
      <c r="F116" s="160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60" t="s">
        <v>66</v>
      </c>
      <c r="C117" s="160"/>
      <c r="D117" s="160"/>
      <c r="E117" s="160"/>
      <c r="F117" s="160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60" t="s">
        <v>67</v>
      </c>
      <c r="C118" s="160"/>
      <c r="D118" s="160"/>
      <c r="E118" s="160"/>
      <c r="F118" s="160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60" t="s">
        <v>68</v>
      </c>
      <c r="C119" s="160"/>
      <c r="D119" s="160"/>
      <c r="E119" s="160"/>
      <c r="F119" s="160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60" t="s">
        <v>69</v>
      </c>
      <c r="C120" s="160"/>
      <c r="D120" s="160"/>
      <c r="E120" s="160"/>
      <c r="F120" s="160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9" t="s">
        <v>70</v>
      </c>
      <c r="C121" s="169"/>
      <c r="D121" s="169"/>
      <c r="E121" s="169"/>
      <c r="F121" s="169"/>
    </row>
    <row r="123" spans="2:6" ht="15.75">
      <c r="B123" s="35" t="s">
        <v>71</v>
      </c>
      <c r="C123" s="167"/>
      <c r="D123" s="172"/>
      <c r="E123" s="172"/>
      <c r="F123" s="168"/>
    </row>
    <row r="124" spans="2:6" ht="30.75" customHeight="1">
      <c r="B124" s="35" t="s">
        <v>72</v>
      </c>
      <c r="C124" s="170" t="s">
        <v>73</v>
      </c>
      <c r="D124" s="170"/>
      <c r="E124" s="167" t="s">
        <v>74</v>
      </c>
      <c r="F124" s="168"/>
    </row>
    <row r="125" spans="2:6" ht="30.75" customHeight="1">
      <c r="B125" s="35" t="s">
        <v>75</v>
      </c>
      <c r="C125" s="170" t="s">
        <v>76</v>
      </c>
      <c r="D125" s="170"/>
      <c r="E125" s="167" t="s">
        <v>77</v>
      </c>
      <c r="F125" s="168"/>
    </row>
    <row r="126" spans="2:6" ht="15" customHeight="1">
      <c r="B126" s="171" t="s">
        <v>78</v>
      </c>
      <c r="C126" s="170" t="s">
        <v>79</v>
      </c>
      <c r="D126" s="170"/>
      <c r="E126" s="163" t="s">
        <v>80</v>
      </c>
      <c r="F126" s="164"/>
    </row>
    <row r="127" spans="2:6" ht="15" customHeight="1">
      <c r="B127" s="171"/>
      <c r="C127" s="170"/>
      <c r="D127" s="170"/>
      <c r="E127" s="165"/>
      <c r="F127" s="166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2016-09-14T10:57:25Z</dcterms:modified>
  <cp:category/>
  <cp:version/>
  <cp:contentType/>
  <cp:contentStatus/>
</cp:coreProperties>
</file>