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<sst xmlns="http://schemas.openxmlformats.org/spreadsheetml/2006/main" count="167" uniqueCount="115">
  <si>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</si>
  <si>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</si>
  <si>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</si>
  <si>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</si>
  <si>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</si>
  <si>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</si>
  <si>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</si>
  <si>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</si>
  <si>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</si>
  <si>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</si>
  <si>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</si>
  <si>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</si>
  <si>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</si>
  <si>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</si>
  <si>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</si>
  <si>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</si>
  <si>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</si>
  <si>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</si>
  <si>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</si>
  <si>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</si>
  <si>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</si>
  <si>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</si>
  <si>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</si>
  <si>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</si>
  <si>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</si>
  <si>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</si>
  <si>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</si>
  <si>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</si>
  <si>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</si>
  <si>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</si>
  <si>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</si>
  <si>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</si>
  <si>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</si>
  <si>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</si>
  <si>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</si>
  <si>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</si>
  <si>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</si>
  <si>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</si>
  <si>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</si>
  <si>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</si>
  <si>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</si>
  <si>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</si>
  <si>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</si>
  <si>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</si>
  <si>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</si>
  <si>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</si>
  <si>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</si>
  <si>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</si>
  <si>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</si>
  <si>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</si>
  <si>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</si>
  <si>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</si>
  <si>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</si>
  <si>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</si>
  <si>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</si>
  <si>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</si>
  <si>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</si>
  <si>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</si>
  <si>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</si>
  <si>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</si>
  <si>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</si>
  <si>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</si>
  <si>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</si>
  <si>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</si>
  <si>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</si>
  <si>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</si>
  <si>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</si>
  <si>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</si>
  <si>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</si>
  <si>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</si>
  <si>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</si>
  <si>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</si>
  <si>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</si>
  <si>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</si>
  <si>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</si>
  <si>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</si>
  <si>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</si>
  <si>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</si>
  <si>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</si>
  <si>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</si>
  <si>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</si>
  <si>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</si>
  <si>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</si>
  <si>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</si>
  <si>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</si>
  <si>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</si>
  <si>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</si>
  <si>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</si>
  <si>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</si>
  <si>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</si>
  <si>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</si>
  <si>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</si>
  <si>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Березень'16 (¥/МT)</t>
  </si>
  <si>
    <t>TOCOM - Травень'16 (¥/МT)</t>
  </si>
  <si>
    <t>TOCOM - Липень'16 (¥/МT)</t>
  </si>
  <si>
    <t>Ціна  (JPY) за М.Т.</t>
  </si>
  <si>
    <t>Ціна за М.Т. (JPY)</t>
  </si>
  <si>
    <t>TOCOM - Лютий'16 (¥/МT)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</si>
  <si>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</si>
  <si>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</si>
  <si>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</si>
  <si>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</si>
  <si>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</si>
  <si>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</si>
  <si>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</si>
  <si>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</si>
  <si>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Лютий '16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</si>
  <si>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</si>
  <si>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</si>
  <si>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</si>
  <si>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</si>
  <si>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</si>
  <si>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</si>
  <si>
    <t>2 лютого 2016 року</t>
  </si>
  <si>
    <t>7,,7965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</si>
</sst>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00"/>
    <numFmt numFmtId="194" formatCode="#,##0\ &quot;грн.&quot;"/>
    <numFmt numFmtId="195" formatCode="#,##0.0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0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Verdana"/>
      <family val="2"/>
    </font>
    <font>
      <sz val="12"/>
      <color rgb="FF0070C0"/>
      <name val="Verdana"/>
      <family val="2"/>
    </font>
    <font>
      <sz val="12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80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181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9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81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80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81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82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38" borderId="0" xfId="0" applyFont="1" applyFill="1" applyAlignment="1">
      <alignment horizontal="center" vertical="center" wrapText="1"/>
    </xf>
    <xf numFmtId="181" fontId="2" fillId="29" borderId="0" xfId="0" applyNumberFormat="1" applyFont="1" applyFill="1" applyAlignment="1">
      <alignment/>
    </xf>
    <xf numFmtId="180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80" fontId="8" fillId="0" borderId="18" xfId="0" applyNumberFormat="1" applyFont="1" applyFill="1" applyBorder="1" applyAlignment="1">
      <alignment horizontal="center" vertical="top" wrapText="1"/>
    </xf>
    <xf numFmtId="181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183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82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80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80" fontId="8" fillId="0" borderId="10" xfId="0" applyNumberFormat="1" applyFont="1" applyFill="1" applyBorder="1" applyAlignment="1">
      <alignment horizontal="center" vertical="top" wrapText="1"/>
    </xf>
    <xf numFmtId="181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1" fontId="15" fillId="29" borderId="0" xfId="0" applyNumberFormat="1" applyFont="1" applyFill="1" applyAlignment="1">
      <alignment horizontal="center" vertical="center" wrapText="1"/>
    </xf>
    <xf numFmtId="181" fontId="15" fillId="3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82" fontId="30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95" fontId="30" fillId="0" borderId="10" xfId="0" applyNumberFormat="1" applyFont="1" applyFill="1" applyBorder="1" applyAlignment="1">
      <alignment horizontal="center" vertical="top" wrapText="1"/>
    </xf>
    <xf numFmtId="180" fontId="30" fillId="0" borderId="1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80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181" fontId="6" fillId="35" borderId="18" xfId="0" applyNumberFormat="1" applyFont="1" applyFill="1" applyBorder="1" applyAlignment="1">
      <alignment horizontal="center"/>
    </xf>
    <xf numFmtId="181" fontId="6" fillId="35" borderId="17" xfId="0" applyNumberFormat="1" applyFont="1" applyFill="1" applyBorder="1" applyAlignment="1">
      <alignment horizontal="center"/>
    </xf>
    <xf numFmtId="181" fontId="6" fillId="35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81" fontId="15" fillId="38" borderId="0" xfId="0" applyNumberFormat="1" applyFont="1" applyFill="1" applyAlignment="1">
      <alignment horizontal="center" vertical="center" wrapText="1"/>
    </xf>
    <xf numFmtId="180" fontId="34" fillId="0" borderId="10" xfId="0" applyNumberFormat="1" applyFont="1" applyFill="1" applyBorder="1" applyAlignment="1">
      <alignment horizontal="center" vertical="top" wrapText="1"/>
    </xf>
    <xf numFmtId="180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0" fontId="76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95" fontId="75" fillId="0" borderId="10" xfId="0" applyNumberFormat="1" applyFont="1" applyFill="1" applyBorder="1" applyAlignment="1">
      <alignment horizontal="center" vertical="top" wrapText="1"/>
    </xf>
    <xf numFmtId="182" fontId="77" fillId="0" borderId="10" xfId="0" applyNumberFormat="1" applyFont="1" applyFill="1" applyBorder="1" applyAlignment="1">
      <alignment horizontal="center" vertical="top" wrapText="1"/>
    </xf>
    <xf numFmtId="181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43">
      <selection activeCell="C77" sqref="C77:C7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3" t="s">
        <v>113</v>
      </c>
      <c r="D4" s="154"/>
      <c r="E4" s="154"/>
      <c r="F4" s="155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56" t="s">
        <v>5</v>
      </c>
      <c r="D6" s="157"/>
      <c r="E6" s="158" t="s">
        <v>6</v>
      </c>
      <c r="F6" s="158"/>
      <c r="G6" s="26"/>
      <c r="I6"/>
    </row>
    <row r="7" spans="2:8" s="6" customFormat="1" ht="15">
      <c r="B7" s="27" t="s">
        <v>101</v>
      </c>
      <c r="C7" s="161">
        <v>0.012</v>
      </c>
      <c r="D7" s="14">
        <v>3.722</v>
      </c>
      <c r="E7" s="161">
        <f aca="true" t="shared" si="0" ref="E7:F9">C7*39.3683</f>
        <v>0.4724196</v>
      </c>
      <c r="F7" s="13">
        <f t="shared" si="0"/>
        <v>146.52881259999998</v>
      </c>
      <c r="G7" s="28"/>
      <c r="H7" s="28"/>
    </row>
    <row r="8" spans="2:8" s="6" customFormat="1" ht="15">
      <c r="B8" s="27" t="s">
        <v>102</v>
      </c>
      <c r="C8" s="161">
        <v>0.016</v>
      </c>
      <c r="D8" s="14">
        <v>3.756</v>
      </c>
      <c r="E8" s="161">
        <f t="shared" si="0"/>
        <v>0.6298928</v>
      </c>
      <c r="F8" s="13">
        <f t="shared" si="0"/>
        <v>147.86733479999998</v>
      </c>
      <c r="G8" s="26"/>
      <c r="H8" s="26"/>
    </row>
    <row r="9" spans="2:17" s="6" customFormat="1" ht="15">
      <c r="B9" s="27" t="s">
        <v>103</v>
      </c>
      <c r="C9" s="161">
        <v>0.02</v>
      </c>
      <c r="D9" s="14">
        <v>3.82</v>
      </c>
      <c r="E9" s="161">
        <f t="shared" si="0"/>
        <v>0.787366</v>
      </c>
      <c r="F9" s="13">
        <f t="shared" si="0"/>
        <v>150.38690599999998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58" t="s">
        <v>7</v>
      </c>
      <c r="D11" s="158"/>
      <c r="E11" s="156" t="s">
        <v>6</v>
      </c>
      <c r="F11" s="157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162">
        <v>0</v>
      </c>
      <c r="D12" s="75">
        <v>153</v>
      </c>
      <c r="E12" s="162">
        <f>C12/D86</f>
        <v>0</v>
      </c>
      <c r="F12" s="102">
        <f>D12/D86</f>
        <v>167.0852899421208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163">
        <v>0.47</v>
      </c>
      <c r="D13" s="75">
        <v>160.25</v>
      </c>
      <c r="E13" s="163">
        <f>C13/D86</f>
        <v>0.5132685377306978</v>
      </c>
      <c r="F13" s="102">
        <f>D13/D86</f>
        <v>175.00273015179644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163">
        <v>0.6</v>
      </c>
      <c r="D14" s="13">
        <v>165</v>
      </c>
      <c r="E14" s="163">
        <f>C14/D86</f>
        <v>0.6552364311455717</v>
      </c>
      <c r="F14" s="102">
        <f>D14/D86</f>
        <v>180.19001856503223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58" t="s">
        <v>96</v>
      </c>
      <c r="D16" s="158"/>
      <c r="E16" s="156" t="s">
        <v>6</v>
      </c>
      <c r="F16" s="157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40" t="s">
        <v>92</v>
      </c>
      <c r="C17" s="163">
        <v>480</v>
      </c>
      <c r="D17" s="131">
        <v>21700</v>
      </c>
      <c r="E17" s="163">
        <f aca="true" t="shared" si="1" ref="E17:F19">C17/$D$87</f>
        <v>4.011700793982449</v>
      </c>
      <c r="F17" s="136">
        <f t="shared" si="1"/>
        <v>181.36230672795654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40" t="s">
        <v>93</v>
      </c>
      <c r="C18" s="165">
        <v>20</v>
      </c>
      <c r="D18" s="132">
        <v>22410</v>
      </c>
      <c r="E18" s="165">
        <f t="shared" si="1"/>
        <v>0.1671541997492687</v>
      </c>
      <c r="F18" s="102">
        <f t="shared" si="1"/>
        <v>187.29628081905557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40" t="s">
        <v>94</v>
      </c>
      <c r="C19" s="163">
        <v>160</v>
      </c>
      <c r="D19" s="132">
        <v>21640</v>
      </c>
      <c r="E19" s="163">
        <f t="shared" si="1"/>
        <v>1.3372335979941496</v>
      </c>
      <c r="F19" s="102">
        <f t="shared" si="1"/>
        <v>180.86084412870872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56" t="s">
        <v>5</v>
      </c>
      <c r="D21" s="157"/>
      <c r="E21" s="158" t="s">
        <v>6</v>
      </c>
      <c r="F21" s="158"/>
      <c r="I21" s="137"/>
      <c r="J21" s="138"/>
      <c r="K21" s="138"/>
      <c r="L21" s="138"/>
      <c r="M21" s="138"/>
      <c r="N21" s="39"/>
      <c r="O21" s="138"/>
      <c r="P21" s="138"/>
      <c r="Q21" s="138"/>
    </row>
    <row r="22" spans="2:18" s="6" customFormat="1" ht="15.75">
      <c r="B22" s="27" t="s">
        <v>101</v>
      </c>
      <c r="C22" s="164">
        <v>0</v>
      </c>
      <c r="D22" s="14">
        <v>4.766</v>
      </c>
      <c r="E22" s="164">
        <f aca="true" t="shared" si="2" ref="E22:F24">C22*36.7437</f>
        <v>0</v>
      </c>
      <c r="F22" s="13">
        <f t="shared" si="2"/>
        <v>175.1204742</v>
      </c>
      <c r="G22" s="36"/>
      <c r="H22" s="36"/>
      <c r="I22" s="39"/>
      <c r="J22" s="88"/>
      <c r="K22" s="138"/>
      <c r="L22" s="138"/>
      <c r="M22" s="138"/>
      <c r="N22" s="138"/>
      <c r="O22" s="138"/>
      <c r="P22" s="138"/>
      <c r="Q22" s="138"/>
      <c r="R22" s="138"/>
    </row>
    <row r="23" spans="2:18" s="6" customFormat="1" ht="15">
      <c r="B23" s="27" t="s">
        <v>102</v>
      </c>
      <c r="C23" s="135">
        <v>0.004</v>
      </c>
      <c r="D23" s="14">
        <v>4.81</v>
      </c>
      <c r="E23" s="135">
        <f t="shared" si="2"/>
        <v>0.1469748</v>
      </c>
      <c r="F23" s="13">
        <f t="shared" si="2"/>
        <v>176.73719699999998</v>
      </c>
      <c r="G23" s="36"/>
      <c r="H23" s="36"/>
      <c r="I23" s="138"/>
      <c r="J23" s="138"/>
      <c r="K23" s="88"/>
      <c r="L23" s="138"/>
      <c r="M23" s="138"/>
      <c r="N23" s="138"/>
      <c r="O23" s="138"/>
      <c r="P23" s="138"/>
      <c r="Q23" s="138"/>
      <c r="R23" s="138"/>
    </row>
    <row r="24" spans="2:18" s="6" customFormat="1" ht="15">
      <c r="B24" s="27" t="s">
        <v>103</v>
      </c>
      <c r="C24" s="135">
        <v>0.004</v>
      </c>
      <c r="D24" s="14">
        <v>4.856</v>
      </c>
      <c r="E24" s="135">
        <f t="shared" si="2"/>
        <v>0.1469748</v>
      </c>
      <c r="F24" s="13">
        <f t="shared" si="2"/>
        <v>178.42740719999998</v>
      </c>
      <c r="G24" s="36"/>
      <c r="H24" s="36"/>
      <c r="I24" s="138"/>
      <c r="J24" s="138"/>
      <c r="K24" s="138"/>
      <c r="L24" s="88"/>
      <c r="M24" s="138"/>
      <c r="N24" s="138"/>
      <c r="O24" s="138"/>
      <c r="P24" s="138"/>
      <c r="Q24" s="138"/>
      <c r="R24" s="138"/>
    </row>
    <row r="25" spans="2:18" s="6" customFormat="1" ht="15">
      <c r="B25" s="27"/>
      <c r="C25" s="139"/>
      <c r="D25" s="7"/>
      <c r="E25" s="15"/>
      <c r="F25" s="96"/>
      <c r="G25" s="36"/>
      <c r="H25" s="36"/>
      <c r="I25" s="138"/>
      <c r="J25" s="138"/>
      <c r="K25" s="138"/>
      <c r="L25" s="138"/>
      <c r="M25" s="88"/>
      <c r="N25" s="138"/>
      <c r="O25" s="138"/>
      <c r="P25" s="138"/>
      <c r="Q25" s="138"/>
      <c r="R25" s="138"/>
    </row>
    <row r="26" spans="2:18" s="6" customFormat="1" ht="15.75">
      <c r="B26" s="29" t="s">
        <v>9</v>
      </c>
      <c r="C26" s="158" t="s">
        <v>10</v>
      </c>
      <c r="D26" s="158"/>
      <c r="E26" s="156" t="s">
        <v>11</v>
      </c>
      <c r="F26" s="157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28">
        <v>0.62</v>
      </c>
      <c r="D27" s="102">
        <v>160</v>
      </c>
      <c r="E27" s="128">
        <f>C27/D86</f>
        <v>0.6770776455170908</v>
      </c>
      <c r="F27" s="102">
        <f>D27/D86</f>
        <v>174.72971497215246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28">
        <v>0.45</v>
      </c>
      <c r="D28" s="75">
        <v>165.75</v>
      </c>
      <c r="E28" s="128">
        <f>C28/D86</f>
        <v>0.4914273233591788</v>
      </c>
      <c r="F28" s="102">
        <f>D28/D86</f>
        <v>181.0090641039642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28">
        <v>0.43</v>
      </c>
      <c r="D29" s="13">
        <v>172.25</v>
      </c>
      <c r="E29" s="128">
        <f>C29/D86</f>
        <v>0.46958610898765973</v>
      </c>
      <c r="F29" s="102">
        <f>D29/D86</f>
        <v>188.10745877470788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58" t="s">
        <v>14</v>
      </c>
      <c r="D31" s="158"/>
      <c r="E31" s="158" t="s">
        <v>11</v>
      </c>
      <c r="F31" s="158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65">
        <v>0.97</v>
      </c>
      <c r="D32" s="75">
        <v>367.75</v>
      </c>
      <c r="E32" s="165">
        <f>C32/D86</f>
        <v>1.0592988970186743</v>
      </c>
      <c r="F32" s="102">
        <f>D32/D86</f>
        <v>401.6053292563067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28">
        <v>0.07</v>
      </c>
      <c r="D33" s="75">
        <v>354.25</v>
      </c>
      <c r="E33" s="128">
        <f>C33/$D$86</f>
        <v>0.07644425030031671</v>
      </c>
      <c r="F33" s="102">
        <f>D33/$D$86</f>
        <v>386.8625095555313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61">
        <v>0.14</v>
      </c>
      <c r="D34" s="99">
        <v>358.75</v>
      </c>
      <c r="E34" s="161">
        <f>C34/$D$86</f>
        <v>0.15288850060063341</v>
      </c>
      <c r="F34" s="102">
        <f>D34/$D$86</f>
        <v>391.7767827891231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46" t="s">
        <v>5</v>
      </c>
      <c r="D36" s="147"/>
      <c r="E36" s="146" t="s">
        <v>6</v>
      </c>
      <c r="F36" s="147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104</v>
      </c>
      <c r="C37" s="161">
        <v>0.03</v>
      </c>
      <c r="D37" s="107">
        <v>1.992</v>
      </c>
      <c r="E37" s="161">
        <f aca="true" t="shared" si="3" ref="E37:F39">C37*58.0164</f>
        <v>1.740492</v>
      </c>
      <c r="F37" s="102">
        <f t="shared" si="3"/>
        <v>115.5686688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102</v>
      </c>
      <c r="C38" s="161">
        <v>0.02</v>
      </c>
      <c r="D38" s="107">
        <v>2.096</v>
      </c>
      <c r="E38" s="161">
        <f t="shared" si="3"/>
        <v>1.160328</v>
      </c>
      <c r="F38" s="102">
        <f t="shared" si="3"/>
        <v>121.6023744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103</v>
      </c>
      <c r="C39" s="161">
        <v>0.016</v>
      </c>
      <c r="D39" s="107">
        <v>2.134</v>
      </c>
      <c r="E39" s="161">
        <f t="shared" si="3"/>
        <v>0.9282623999999999</v>
      </c>
      <c r="F39" s="102">
        <f t="shared" si="3"/>
        <v>123.80699759999999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46" t="s">
        <v>5</v>
      </c>
      <c r="D41" s="147"/>
      <c r="E41" s="146" t="s">
        <v>6</v>
      </c>
      <c r="F41" s="147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101</v>
      </c>
      <c r="C42" s="161">
        <v>0.054</v>
      </c>
      <c r="D42" s="107">
        <v>8.86</v>
      </c>
      <c r="E42" s="161">
        <f aca="true" t="shared" si="4" ref="E42:F44">C42*36.7437</f>
        <v>1.9841597999999998</v>
      </c>
      <c r="F42" s="102">
        <f t="shared" si="4"/>
        <v>325.549182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102</v>
      </c>
      <c r="C43" s="161">
        <v>0.064</v>
      </c>
      <c r="D43" s="160" t="s">
        <v>89</v>
      </c>
      <c r="E43" s="161">
        <f t="shared" si="4"/>
        <v>2.3515968</v>
      </c>
      <c r="F43" s="136" t="s">
        <v>89</v>
      </c>
      <c r="G43" s="28"/>
      <c r="H43" s="26"/>
      <c r="K43" s="25"/>
      <c r="L43" s="25"/>
      <c r="M43" s="25"/>
    </row>
    <row r="44" spans="2:13" s="6" customFormat="1" ht="15">
      <c r="B44" s="27" t="s">
        <v>103</v>
      </c>
      <c r="C44" s="161">
        <v>0.07</v>
      </c>
      <c r="D44" s="160" t="s">
        <v>89</v>
      </c>
      <c r="E44" s="161">
        <f t="shared" si="4"/>
        <v>2.572059</v>
      </c>
      <c r="F44" s="136" t="s">
        <v>89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30"/>
      <c r="D45" s="107"/>
      <c r="E45" s="130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58" t="s">
        <v>95</v>
      </c>
      <c r="D46" s="158"/>
      <c r="E46" s="156" t="s">
        <v>6</v>
      </c>
      <c r="F46" s="157"/>
      <c r="G46" s="32"/>
      <c r="H46" s="32"/>
      <c r="I46" s="24"/>
      <c r="K46" s="25"/>
      <c r="L46" s="25"/>
      <c r="M46" s="25"/>
    </row>
    <row r="47" spans="2:13" s="6" customFormat="1" ht="15">
      <c r="B47" s="140" t="s">
        <v>97</v>
      </c>
      <c r="C47" s="166">
        <v>2300</v>
      </c>
      <c r="D47" s="133">
        <v>52800</v>
      </c>
      <c r="E47" s="161">
        <f aca="true" t="shared" si="5" ref="E47:F49">C47/$D$87</f>
        <v>19.2227329711659</v>
      </c>
      <c r="F47" s="102">
        <f t="shared" si="5"/>
        <v>441.28708733806934</v>
      </c>
      <c r="G47" s="32"/>
      <c r="H47" s="32"/>
      <c r="I47" s="24"/>
      <c r="K47" s="25"/>
      <c r="L47" s="25"/>
      <c r="M47" s="25"/>
    </row>
    <row r="48" spans="2:13" s="6" customFormat="1" ht="15">
      <c r="B48" s="140" t="s">
        <v>98</v>
      </c>
      <c r="C48" s="134">
        <v>20</v>
      </c>
      <c r="D48" s="133">
        <v>51990</v>
      </c>
      <c r="E48" s="135">
        <f t="shared" si="5"/>
        <v>0.1671541997492687</v>
      </c>
      <c r="F48" s="102">
        <f t="shared" si="5"/>
        <v>434.51734224822394</v>
      </c>
      <c r="G48" s="32"/>
      <c r="H48" s="32"/>
      <c r="I48" s="24"/>
      <c r="K48" s="25"/>
      <c r="L48" s="25"/>
      <c r="M48" s="25"/>
    </row>
    <row r="49" spans="2:13" s="6" customFormat="1" ht="15">
      <c r="B49" s="140" t="s">
        <v>99</v>
      </c>
      <c r="C49" s="166">
        <v>460</v>
      </c>
      <c r="D49" s="133">
        <v>45720</v>
      </c>
      <c r="E49" s="161">
        <f t="shared" si="5"/>
        <v>3.84454659423318</v>
      </c>
      <c r="F49" s="102">
        <f t="shared" si="5"/>
        <v>382.1145006268282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46" t="s">
        <v>19</v>
      </c>
      <c r="D51" s="147"/>
      <c r="E51" s="146" t="s">
        <v>6</v>
      </c>
      <c r="F51" s="147"/>
      <c r="G51" s="32"/>
      <c r="H51" s="32"/>
      <c r="I51" s="24"/>
      <c r="J51" s="6"/>
    </row>
    <row r="52" spans="2:13" s="24" customFormat="1" ht="15">
      <c r="B52" s="27" t="s">
        <v>101</v>
      </c>
      <c r="C52" s="161">
        <v>3.6</v>
      </c>
      <c r="D52" s="108">
        <v>275</v>
      </c>
      <c r="E52" s="161">
        <f aca="true" t="shared" si="6" ref="E52:F54">C52*1.1023</f>
        <v>3.9682800000000005</v>
      </c>
      <c r="F52" s="108">
        <f t="shared" si="6"/>
        <v>303.1325</v>
      </c>
      <c r="G52" s="28"/>
      <c r="H52" s="26"/>
      <c r="K52" s="6"/>
      <c r="L52" s="6"/>
      <c r="M52" s="6"/>
    </row>
    <row r="53" spans="2:19" s="24" customFormat="1" ht="15">
      <c r="B53" s="27" t="s">
        <v>102</v>
      </c>
      <c r="C53" s="161">
        <v>3.4</v>
      </c>
      <c r="D53" s="108">
        <v>276.6</v>
      </c>
      <c r="E53" s="161">
        <f t="shared" si="6"/>
        <v>3.74782</v>
      </c>
      <c r="F53" s="108">
        <f t="shared" si="6"/>
        <v>304.89618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103</v>
      </c>
      <c r="C54" s="161">
        <v>3.3</v>
      </c>
      <c r="D54" s="108">
        <v>278.9</v>
      </c>
      <c r="E54" s="161">
        <f t="shared" si="6"/>
        <v>3.63759</v>
      </c>
      <c r="F54" s="108">
        <f t="shared" si="6"/>
        <v>307.43147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46" t="s">
        <v>21</v>
      </c>
      <c r="D56" s="147"/>
      <c r="E56" s="146" t="s">
        <v>22</v>
      </c>
      <c r="F56" s="147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105</v>
      </c>
      <c r="C57" s="165">
        <v>0.03</v>
      </c>
      <c r="D57" s="102">
        <v>30.8</v>
      </c>
      <c r="E57" s="165">
        <f aca="true" t="shared" si="7" ref="E57:F59">C57/454*1000</f>
        <v>0.06607929515418502</v>
      </c>
      <c r="F57" s="102">
        <f t="shared" si="7"/>
        <v>67.84140969162995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102</v>
      </c>
      <c r="C58" s="165">
        <v>0.04</v>
      </c>
      <c r="D58" s="102">
        <v>30.99</v>
      </c>
      <c r="E58" s="165">
        <f t="shared" si="7"/>
        <v>0.0881057268722467</v>
      </c>
      <c r="F58" s="102">
        <f t="shared" si="7"/>
        <v>68.25991189427312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103</v>
      </c>
      <c r="C59" s="165">
        <v>0.04</v>
      </c>
      <c r="D59" s="102">
        <v>31.24</v>
      </c>
      <c r="E59" s="165">
        <f t="shared" si="7"/>
        <v>0.0881057268722467</v>
      </c>
      <c r="F59" s="102">
        <f t="shared" si="7"/>
        <v>68.81057268722466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46" t="s">
        <v>24</v>
      </c>
      <c r="D61" s="147"/>
      <c r="E61" s="146" t="s">
        <v>6</v>
      </c>
      <c r="F61" s="147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105</v>
      </c>
      <c r="C62" s="161">
        <v>0.17</v>
      </c>
      <c r="D62" s="107">
        <v>11.12</v>
      </c>
      <c r="E62" s="161">
        <f aca="true" t="shared" si="8" ref="E62:F64">C62*22.0462</f>
        <v>3.7478540000000002</v>
      </c>
      <c r="F62" s="102">
        <f t="shared" si="8"/>
        <v>245.15374399999996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102</v>
      </c>
      <c r="C63" s="161">
        <v>0.165</v>
      </c>
      <c r="D63" s="107">
        <v>11.47</v>
      </c>
      <c r="E63" s="161">
        <f t="shared" si="8"/>
        <v>3.637623</v>
      </c>
      <c r="F63" s="102">
        <f t="shared" si="8"/>
        <v>252.869914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103</v>
      </c>
      <c r="C64" s="161">
        <v>0.165</v>
      </c>
      <c r="D64" s="160" t="s">
        <v>89</v>
      </c>
      <c r="E64" s="161">
        <f t="shared" si="8"/>
        <v>3.637623</v>
      </c>
      <c r="F64" s="136" t="s">
        <v>89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10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46" t="s">
        <v>26</v>
      </c>
      <c r="D66" s="147"/>
      <c r="E66" s="146" t="s">
        <v>27</v>
      </c>
      <c r="F66" s="147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106</v>
      </c>
      <c r="C67" s="139">
        <v>0.002</v>
      </c>
      <c r="D67" s="107">
        <v>1.414</v>
      </c>
      <c r="E67" s="139">
        <f aca="true" t="shared" si="9" ref="E67:F69">C67/3.785</f>
        <v>0.0005284015852047556</v>
      </c>
      <c r="F67" s="102">
        <f t="shared" si="9"/>
        <v>0.3735799207397622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105</v>
      </c>
      <c r="C68" s="139">
        <v>0.002</v>
      </c>
      <c r="D68" s="107">
        <v>1.428</v>
      </c>
      <c r="E68" s="139">
        <f t="shared" si="9"/>
        <v>0.0005284015852047556</v>
      </c>
      <c r="F68" s="102">
        <f t="shared" si="9"/>
        <v>0.3772787318361955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107</v>
      </c>
      <c r="C69" s="139">
        <v>0.005</v>
      </c>
      <c r="D69" s="107">
        <v>1.445</v>
      </c>
      <c r="E69" s="139">
        <f t="shared" si="9"/>
        <v>0.001321003963011889</v>
      </c>
      <c r="F69" s="102">
        <f t="shared" si="9"/>
        <v>0.38177014531043596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46" t="s">
        <v>29</v>
      </c>
      <c r="D71" s="147"/>
      <c r="E71" s="146" t="s">
        <v>30</v>
      </c>
      <c r="F71" s="147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111</v>
      </c>
      <c r="C72" s="129">
        <v>0.00775</v>
      </c>
      <c r="D72" s="111">
        <v>0.75</v>
      </c>
      <c r="E72" s="129">
        <f>C72/454*100</f>
        <v>0.0017070484581497797</v>
      </c>
      <c r="F72" s="109">
        <f>D72/454*1000</f>
        <v>1.6519823788546255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105</v>
      </c>
      <c r="C73" s="167">
        <v>0.005</v>
      </c>
      <c r="D73" s="111">
        <v>0.77</v>
      </c>
      <c r="E73" s="167">
        <f>C73/454*100</f>
        <v>0.0011013215859030838</v>
      </c>
      <c r="F73" s="109">
        <f>D73/454*1000</f>
        <v>1.696035242290749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107</v>
      </c>
      <c r="C74" s="167">
        <v>0.00725</v>
      </c>
      <c r="D74" s="111">
        <v>0.78</v>
      </c>
      <c r="E74" s="167">
        <f>C74/454*100</f>
        <v>0.0015969162995594715</v>
      </c>
      <c r="F74" s="109">
        <f>D74/454*1000</f>
        <v>1.7180616740088106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48" t="s">
        <v>29</v>
      </c>
      <c r="D76" s="148"/>
      <c r="E76" s="146" t="s">
        <v>32</v>
      </c>
      <c r="F76" s="147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110</v>
      </c>
      <c r="C77" s="168">
        <v>0.0016</v>
      </c>
      <c r="D77" s="106">
        <v>0.1297</v>
      </c>
      <c r="E77" s="168">
        <f>C77/454*1000000</f>
        <v>3.524229074889868</v>
      </c>
      <c r="F77" s="47">
        <f>D77/454*1000000</f>
        <v>285.6828193832599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108</v>
      </c>
      <c r="C78" s="168">
        <v>0.0009</v>
      </c>
      <c r="D78" s="106">
        <v>0.1297</v>
      </c>
      <c r="E78" s="168">
        <f>C78/454*1000000</f>
        <v>1.9823788546255507</v>
      </c>
      <c r="F78" s="47">
        <f>D78/454*1000000</f>
        <v>285.6828193832599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109</v>
      </c>
      <c r="C79" s="168">
        <v>0.0007</v>
      </c>
      <c r="D79" s="106" t="s">
        <v>89</v>
      </c>
      <c r="E79" s="168">
        <f>C79/454*1000000</f>
        <v>1.5418502202643172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1.0921</v>
      </c>
      <c r="F85" s="91">
        <v>0.0084</v>
      </c>
      <c r="G85" s="91">
        <v>1.4423</v>
      </c>
      <c r="H85" s="91">
        <v>0.9825</v>
      </c>
      <c r="I85" s="91">
        <v>0.7104</v>
      </c>
      <c r="J85" s="91">
        <v>0.7029</v>
      </c>
      <c r="K85" s="91">
        <v>0.1282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92">
        <v>0.9157</v>
      </c>
      <c r="E86" s="92" t="s">
        <v>89</v>
      </c>
      <c r="F86" s="92">
        <v>0.0077</v>
      </c>
      <c r="G86" s="92">
        <v>1.3207</v>
      </c>
      <c r="H86" s="92">
        <v>0.8997</v>
      </c>
      <c r="I86" s="92">
        <v>0.6505</v>
      </c>
      <c r="J86" s="92">
        <v>0.6436</v>
      </c>
      <c r="K86" s="126">
        <v>0.1174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119.65</v>
      </c>
      <c r="E87" s="91">
        <v>130.6698</v>
      </c>
      <c r="F87" s="91" t="s">
        <v>89</v>
      </c>
      <c r="G87" s="91">
        <v>172.5712</v>
      </c>
      <c r="H87" s="91">
        <v>117.5575</v>
      </c>
      <c r="I87" s="91">
        <v>85.0028</v>
      </c>
      <c r="J87" s="91">
        <v>84.102</v>
      </c>
      <c r="K87" s="91">
        <v>15.3451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0.6933</v>
      </c>
      <c r="E88" s="92">
        <v>0.7572</v>
      </c>
      <c r="F88" s="126">
        <v>0.0058</v>
      </c>
      <c r="G88" s="92" t="s">
        <v>43</v>
      </c>
      <c r="H88" s="126">
        <v>0.6812</v>
      </c>
      <c r="I88" s="92">
        <v>0.4926</v>
      </c>
      <c r="J88" s="92">
        <v>0.4873</v>
      </c>
      <c r="K88" s="92">
        <v>0.0889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91">
        <v>1.0178</v>
      </c>
      <c r="E89" s="91">
        <v>1.1115</v>
      </c>
      <c r="F89" s="91">
        <v>0.0085</v>
      </c>
      <c r="G89" s="91">
        <v>1.468</v>
      </c>
      <c r="H89" s="91" t="s">
        <v>43</v>
      </c>
      <c r="I89" s="91">
        <v>0.7231</v>
      </c>
      <c r="J89" s="125">
        <v>0.7154</v>
      </c>
      <c r="K89" s="125">
        <v>0.105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1.4076</v>
      </c>
      <c r="E90" s="92">
        <v>1.5372</v>
      </c>
      <c r="F90" s="92">
        <v>0.0118</v>
      </c>
      <c r="G90" s="126">
        <v>2.0302</v>
      </c>
      <c r="H90" s="126">
        <v>1.383</v>
      </c>
      <c r="I90" s="126" t="s">
        <v>89</v>
      </c>
      <c r="J90" s="92">
        <v>0.9894</v>
      </c>
      <c r="K90" s="92">
        <v>0.1805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1.4209</v>
      </c>
      <c r="E91" s="91">
        <v>1.551</v>
      </c>
      <c r="F91" s="91">
        <v>0.0119</v>
      </c>
      <c r="G91" s="125">
        <v>2.05047</v>
      </c>
      <c r="H91" s="91">
        <v>1.3955</v>
      </c>
      <c r="I91" s="91">
        <v>1.0103</v>
      </c>
      <c r="J91" s="91" t="s">
        <v>89</v>
      </c>
      <c r="K91" s="125">
        <v>0.1822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59" t="s">
        <v>114</v>
      </c>
      <c r="E92" s="92">
        <v>8.5107</v>
      </c>
      <c r="F92" s="126">
        <v>0.0651</v>
      </c>
      <c r="G92" s="92">
        <v>11.2511</v>
      </c>
      <c r="H92" s="92">
        <v>7.6571</v>
      </c>
      <c r="I92" s="92">
        <v>5.5436</v>
      </c>
      <c r="J92" s="92">
        <v>5.4872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112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100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49" t="s">
        <v>67</v>
      </c>
      <c r="C114" s="144"/>
      <c r="D114" s="144"/>
      <c r="E114" s="144"/>
      <c r="F114" s="144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3" t="s">
        <v>68</v>
      </c>
      <c r="C115" s="144"/>
      <c r="D115" s="144"/>
      <c r="E115" s="144"/>
      <c r="F115" s="144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3" t="s">
        <v>69</v>
      </c>
      <c r="C116" s="144"/>
      <c r="D116" s="144"/>
      <c r="E116" s="144"/>
      <c r="F116" s="144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3" t="s">
        <v>70</v>
      </c>
      <c r="C117" s="144"/>
      <c r="D117" s="144"/>
      <c r="E117" s="144"/>
      <c r="F117" s="144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3" t="s">
        <v>71</v>
      </c>
      <c r="C118" s="144"/>
      <c r="D118" s="144"/>
      <c r="E118" s="144"/>
      <c r="F118" s="144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3" t="s">
        <v>72</v>
      </c>
      <c r="C119" s="144"/>
      <c r="D119" s="144"/>
      <c r="E119" s="144"/>
      <c r="F119" s="144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3" t="s">
        <v>73</v>
      </c>
      <c r="C120" s="144"/>
      <c r="D120" s="144"/>
      <c r="E120" s="144"/>
      <c r="F120" s="144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45" t="s">
        <v>74</v>
      </c>
      <c r="C121" s="144"/>
      <c r="D121" s="144"/>
      <c r="E121" s="144"/>
      <c r="F121" s="144"/>
    </row>
    <row r="123" spans="2:6" ht="15.75">
      <c r="B123" s="50" t="s">
        <v>75</v>
      </c>
      <c r="C123" s="150"/>
      <c r="D123" s="151"/>
      <c r="E123" s="151"/>
      <c r="F123" s="152"/>
    </row>
    <row r="124" spans="2:6" ht="30.75" customHeight="1">
      <c r="B124" s="50" t="s">
        <v>76</v>
      </c>
      <c r="C124" s="142" t="s">
        <v>77</v>
      </c>
      <c r="D124" s="142"/>
      <c r="E124" s="142" t="s">
        <v>78</v>
      </c>
      <c r="F124" s="142"/>
    </row>
    <row r="125" spans="2:6" ht="30.75" customHeight="1">
      <c r="B125" s="50" t="s">
        <v>79</v>
      </c>
      <c r="C125" s="142" t="s">
        <v>80</v>
      </c>
      <c r="D125" s="142"/>
      <c r="E125" s="142" t="s">
        <v>81</v>
      </c>
      <c r="F125" s="142"/>
    </row>
    <row r="126" spans="2:6" ht="15" customHeight="1">
      <c r="B126" s="141" t="s">
        <v>82</v>
      </c>
      <c r="C126" s="142" t="s">
        <v>83</v>
      </c>
      <c r="D126" s="142"/>
      <c r="E126" s="142" t="s">
        <v>84</v>
      </c>
      <c r="F126" s="142"/>
    </row>
    <row r="127" spans="2:6" ht="15">
      <c r="B127" s="141"/>
      <c r="C127" s="142"/>
      <c r="D127" s="142"/>
      <c r="E127" s="142"/>
      <c r="F127" s="142"/>
    </row>
  </sheetData>
  <sheetProtection/>
  <mergeCells count="47">
    <mergeCell ref="E26:F26"/>
    <mergeCell ref="C31:D31"/>
    <mergeCell ref="E31:F31"/>
    <mergeCell ref="C56:D56"/>
    <mergeCell ref="E56:F56"/>
    <mergeCell ref="C21:D21"/>
    <mergeCell ref="E21:F21"/>
    <mergeCell ref="C16:D16"/>
    <mergeCell ref="E16:F16"/>
    <mergeCell ref="C46:D46"/>
    <mergeCell ref="E46:F46"/>
    <mergeCell ref="C36:D36"/>
    <mergeCell ref="E36:F36"/>
    <mergeCell ref="C41:D41"/>
    <mergeCell ref="E41:F41"/>
    <mergeCell ref="C51:D51"/>
    <mergeCell ref="E51:F51"/>
    <mergeCell ref="C4:F4"/>
    <mergeCell ref="C6:D6"/>
    <mergeCell ref="E6:F6"/>
    <mergeCell ref="C11:D11"/>
    <mergeCell ref="E11:F11"/>
    <mergeCell ref="C26:D26"/>
    <mergeCell ref="C71:D71"/>
    <mergeCell ref="E71:F71"/>
    <mergeCell ref="C123:F123"/>
    <mergeCell ref="C124:D124"/>
    <mergeCell ref="C61:D61"/>
    <mergeCell ref="E61:F61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2016-02-03T07:41:04Z</dcterms:modified>
  <cp:category/>
  <cp:version/>
  <cp:contentType/>
  <cp:contentStatus/>
</cp:coreProperties>
</file>