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<sst xmlns="http://schemas.openxmlformats.org/spreadsheetml/2006/main" count="171" uniqueCount="104">
  <si>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</si>
  <si>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</si>
  <si>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</si>
  <si>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</si>
  <si>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</si>
  <si>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</si>
  <si>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</si>
  <si>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</si>
  <si>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</si>
  <si>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</si>
  <si>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</si>
  <si>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</si>
  <si>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</si>
  <si>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</si>
  <si>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</si>
  <si>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</si>
  <si>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</si>
  <si>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</si>
  <si>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</si>
  <si>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</si>
  <si>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</si>
  <si>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</si>
  <si>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</si>
  <si>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</si>
  <si>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</si>
  <si>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</si>
  <si>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</si>
  <si>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</si>
  <si>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</si>
  <si>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</si>
  <si>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</si>
  <si>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</si>
  <si>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</si>
  <si>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</si>
  <si>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</si>
  <si>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</si>
  <si>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</si>
  <si>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</si>
  <si>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</si>
  <si>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</si>
  <si>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</si>
  <si>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</si>
  <si>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</si>
  <si>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</si>
  <si>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</si>
  <si>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</si>
  <si>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</si>
  <si>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</si>
  <si>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</si>
  <si>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</si>
  <si>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</si>
  <si>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</si>
  <si>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</si>
  <si>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</si>
  <si>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</si>
  <si>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</si>
  <si>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</si>
  <si>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</si>
  <si>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</si>
  <si>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</si>
  <si>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</si>
  <si>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</si>
  <si>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</si>
  <si>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</si>
  <si>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</si>
  <si>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</si>
  <si>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</si>
  <si>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</si>
  <si>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</si>
  <si>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</si>
  <si>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</si>
  <si>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</si>
  <si>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</si>
  <si>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</si>
  <si>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</si>
  <si>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</si>
  <si>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</si>
  <si>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</si>
  <si>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CME -Липень'20</t>
  </si>
  <si>
    <t>Euronext -Серпень '20 (€/МT)</t>
  </si>
  <si>
    <t>Euronext - Вересень'20 (€/МT)</t>
  </si>
  <si>
    <t>CME - Липень'20</t>
  </si>
  <si>
    <t>Euronext -Червень '20 (€/МT)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</si>
  <si>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</si>
  <si>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</si>
  <si>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</si>
  <si>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</si>
  <si>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</si>
  <si>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</si>
  <si>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</si>
  <si>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</si>
  <si>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</si>
  <si>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Euronext -Лютий'21 (€/МT)</t>
  </si>
  <si>
    <t>CME -Березень'20</t>
  </si>
  <si>
    <t>CME -Серпень'20</t>
  </si>
  <si>
    <t>Ціна за М.Т. (JPY)</t>
  </si>
  <si>
    <t>TOCOM - Липень'20 (¥/МT)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</si>
  <si>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</si>
  <si>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</si>
  <si>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</si>
  <si>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</si>
  <si>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</si>
  <si>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</si>
  <si>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 xml:space="preserve">                     01 червня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</si>
</sst>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85" sqref="D85:K9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6"/>
      <c r="C4" s="157" t="s">
        <v>103</v>
      </c>
      <c r="D4" s="158"/>
      <c r="E4" s="158"/>
      <c r="F4" s="15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81</v>
      </c>
      <c r="C7" s="110">
        <v>0.024</v>
      </c>
      <c r="D7" s="13">
        <v>3.234</v>
      </c>
      <c r="E7" s="110">
        <f aca="true" t="shared" si="0" ref="E7:F9">C7*39.3683</f>
        <v>0.9448392</v>
      </c>
      <c r="F7" s="12">
        <f t="shared" si="0"/>
        <v>127.31708219999999</v>
      </c>
    </row>
    <row r="8" spans="2:6" s="5" customFormat="1" ht="15">
      <c r="B8" s="23" t="s">
        <v>89</v>
      </c>
      <c r="C8" s="110">
        <v>0.026</v>
      </c>
      <c r="D8" s="13">
        <v>3.274</v>
      </c>
      <c r="E8" s="110">
        <f t="shared" si="0"/>
        <v>1.0235758</v>
      </c>
      <c r="F8" s="12">
        <f t="shared" si="0"/>
        <v>128.8918142</v>
      </c>
    </row>
    <row r="9" spans="2:17" s="5" customFormat="1" ht="15">
      <c r="B9" s="23" t="s">
        <v>101</v>
      </c>
      <c r="C9" s="110">
        <v>0.03</v>
      </c>
      <c r="D9" s="13">
        <v>3.364</v>
      </c>
      <c r="E9" s="110">
        <f t="shared" si="0"/>
        <v>1.1810489999999998</v>
      </c>
      <c r="F9" s="12">
        <f t="shared" si="0"/>
        <v>132.43496119999998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8"/>
      <c r="E10" s="12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2" t="s">
        <v>95</v>
      </c>
      <c r="D11" s="143"/>
      <c r="E11" s="142" t="s">
        <v>6</v>
      </c>
      <c r="F11" s="14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96</v>
      </c>
      <c r="C12" s="139">
        <v>500</v>
      </c>
      <c r="D12" s="84">
        <v>19000</v>
      </c>
      <c r="E12" s="123">
        <f>C12/$D$86</f>
        <v>558.5968048262764</v>
      </c>
      <c r="F12" s="68">
        <f>D12/$D$87</f>
        <v>176.33410672853827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97</v>
      </c>
      <c r="C13" s="140">
        <v>150</v>
      </c>
      <c r="D13" s="84">
        <v>20050</v>
      </c>
      <c r="E13" s="134">
        <f>C13/$D$86</f>
        <v>167.57904144788293</v>
      </c>
      <c r="F13" s="68">
        <f>D13/$D$87</f>
        <v>186.07888631090486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98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7"/>
      <c r="D15" s="6"/>
      <c r="E15" s="137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82</v>
      </c>
      <c r="C17" s="134">
        <v>1.2</v>
      </c>
      <c r="D17" s="68">
        <v>169</v>
      </c>
      <c r="E17" s="134">
        <f aca="true" t="shared" si="1" ref="E17:F19">C17/$D$86</f>
        <v>1.3406323315830633</v>
      </c>
      <c r="F17" s="68">
        <f t="shared" si="1"/>
        <v>188.80572003128142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83</v>
      </c>
      <c r="C18" s="123">
        <v>0.3</v>
      </c>
      <c r="D18" s="12">
        <v>168.25</v>
      </c>
      <c r="E18" s="123">
        <f t="shared" si="1"/>
        <v>0.3351580828957658</v>
      </c>
      <c r="F18" s="68">
        <f t="shared" si="1"/>
        <v>187.967824824042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84</v>
      </c>
      <c r="C19" s="123">
        <v>0.15</v>
      </c>
      <c r="D19" s="12">
        <v>165.5</v>
      </c>
      <c r="E19" s="123">
        <f t="shared" si="1"/>
        <v>0.1675790414478829</v>
      </c>
      <c r="F19" s="68">
        <f t="shared" si="1"/>
        <v>184.89554239749748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2" t="s">
        <v>5</v>
      </c>
      <c r="D21" s="143"/>
      <c r="E21" s="152" t="s">
        <v>6</v>
      </c>
      <c r="F21" s="15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0.054</v>
      </c>
      <c r="D22" s="13">
        <v>5.152</v>
      </c>
      <c r="E22" s="110">
        <f aca="true" t="shared" si="2" ref="E22:F24">C22*36.7437</f>
        <v>1.9841597999999998</v>
      </c>
      <c r="F22" s="12">
        <f t="shared" si="2"/>
        <v>189.3035424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89</v>
      </c>
      <c r="C23" s="110">
        <v>0.052</v>
      </c>
      <c r="D23" s="13">
        <v>5.184</v>
      </c>
      <c r="E23" s="110">
        <f t="shared" si="2"/>
        <v>1.9106723999999997</v>
      </c>
      <c r="F23" s="12">
        <f t="shared" si="2"/>
        <v>190.4793408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0.04</v>
      </c>
      <c r="D24" s="72">
        <v>5.282</v>
      </c>
      <c r="E24" s="110">
        <f t="shared" si="2"/>
        <v>1.4697479999999998</v>
      </c>
      <c r="F24" s="12">
        <f t="shared" si="2"/>
        <v>194.0802234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2" t="s">
        <v>9</v>
      </c>
      <c r="D26" s="152"/>
      <c r="E26" s="142" t="s">
        <v>10</v>
      </c>
      <c r="F26" s="143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0.93</v>
      </c>
      <c r="D27" s="68">
        <v>186.5</v>
      </c>
      <c r="E27" s="163">
        <f aca="true" t="shared" si="3" ref="E27:F29">C27/$D$86</f>
        <v>1.0389900569768742</v>
      </c>
      <c r="F27" s="68">
        <f t="shared" si="3"/>
        <v>208.3566082002011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88</v>
      </c>
      <c r="C28" s="110">
        <v>0.79</v>
      </c>
      <c r="D28" s="12">
        <v>188.75</v>
      </c>
      <c r="E28" s="163">
        <f t="shared" si="3"/>
        <v>0.8825829516255167</v>
      </c>
      <c r="F28" s="68">
        <f t="shared" si="3"/>
        <v>210.87029382191935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100</v>
      </c>
      <c r="C29" s="110">
        <v>0.78</v>
      </c>
      <c r="D29" s="12">
        <v>190.5</v>
      </c>
      <c r="E29" s="163">
        <f t="shared" si="3"/>
        <v>0.8714110155289913</v>
      </c>
      <c r="F29" s="68">
        <f t="shared" si="3"/>
        <v>212.8253826388113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2" t="s">
        <v>12</v>
      </c>
      <c r="D31" s="152"/>
      <c r="E31" s="152" t="s">
        <v>10</v>
      </c>
      <c r="F31" s="15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4">
        <v>0.2</v>
      </c>
      <c r="D32" s="12">
        <v>370.5</v>
      </c>
      <c r="E32" s="134">
        <f aca="true" t="shared" si="4" ref="E32:F34">C32/$D$86</f>
        <v>0.22343872193051056</v>
      </c>
      <c r="F32" s="68">
        <f t="shared" si="4"/>
        <v>413.9202323762708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34">
        <v>0.47</v>
      </c>
      <c r="D33" s="12">
        <v>376</v>
      </c>
      <c r="E33" s="134">
        <f t="shared" si="4"/>
        <v>0.5250809965366998</v>
      </c>
      <c r="F33" s="68">
        <f t="shared" si="4"/>
        <v>420.06479722935984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92</v>
      </c>
      <c r="C34" s="134">
        <v>0.23</v>
      </c>
      <c r="D34" s="12">
        <v>376.37</v>
      </c>
      <c r="E34" s="134">
        <f t="shared" si="4"/>
        <v>0.25695453022008713</v>
      </c>
      <c r="F34" s="68">
        <f t="shared" si="4"/>
        <v>420.4781588649313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50" t="s">
        <v>5</v>
      </c>
      <c r="D36" s="151"/>
      <c r="E36" s="150" t="s">
        <v>6</v>
      </c>
      <c r="F36" s="151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0">
        <v>0.054</v>
      </c>
      <c r="D37" s="72">
        <v>3.29</v>
      </c>
      <c r="E37" s="130">
        <f aca="true" t="shared" si="5" ref="E37:F39">C37*58.0164</f>
        <v>3.1328856</v>
      </c>
      <c r="F37" s="68">
        <f t="shared" si="5"/>
        <v>190.873956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89</v>
      </c>
      <c r="C38" s="130">
        <v>0.116</v>
      </c>
      <c r="D38" s="72">
        <v>2.96</v>
      </c>
      <c r="E38" s="130">
        <f t="shared" si="5"/>
        <v>6.7299024</v>
      </c>
      <c r="F38" s="68">
        <f t="shared" si="5"/>
        <v>171.728544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101</v>
      </c>
      <c r="C39" s="130">
        <v>0.05</v>
      </c>
      <c r="D39" s="72">
        <v>2.796</v>
      </c>
      <c r="E39" s="130">
        <f t="shared" si="5"/>
        <v>2.90082</v>
      </c>
      <c r="F39" s="68">
        <f t="shared" si="5"/>
        <v>162.21385439999997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50" t="s">
        <v>5</v>
      </c>
      <c r="D41" s="151"/>
      <c r="E41" s="150" t="s">
        <v>6</v>
      </c>
      <c r="F41" s="15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10">
        <v>0.002</v>
      </c>
      <c r="D42" s="72">
        <v>8.406</v>
      </c>
      <c r="E42" s="110">
        <f>C42*36.7437</f>
        <v>0.0734874</v>
      </c>
      <c r="F42" s="68">
        <f aca="true" t="shared" si="6" ref="E42:F44">D42*36.7437</f>
        <v>308.8675422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90</v>
      </c>
      <c r="C43" s="110">
        <v>0.002</v>
      </c>
      <c r="D43" s="72">
        <v>8.436</v>
      </c>
      <c r="E43" s="110">
        <f t="shared" si="6"/>
        <v>0.0734874</v>
      </c>
      <c r="F43" s="68">
        <f t="shared" si="6"/>
        <v>309.9698532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89</v>
      </c>
      <c r="C44" s="110">
        <v>0.002</v>
      </c>
      <c r="D44" s="72">
        <v>8.456</v>
      </c>
      <c r="E44" s="110">
        <f t="shared" si="6"/>
        <v>0.0734874</v>
      </c>
      <c r="F44" s="68">
        <f t="shared" si="6"/>
        <v>310.7047272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2" t="s">
        <v>73</v>
      </c>
      <c r="D46" s="152"/>
      <c r="E46" s="142" t="s">
        <v>6</v>
      </c>
      <c r="F46" s="143"/>
      <c r="G46" s="22"/>
      <c r="H46" s="22"/>
      <c r="I46" s="22"/>
      <c r="K46" s="22"/>
      <c r="L46" s="22"/>
      <c r="M46" s="22"/>
    </row>
    <row r="47" spans="2:13" s="5" customFormat="1" ht="15">
      <c r="B47" s="23" t="s">
        <v>85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99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5"/>
    </row>
    <row r="52" spans="2:19" s="21" customFormat="1" ht="15">
      <c r="B52" s="23" t="s">
        <v>81</v>
      </c>
      <c r="C52" s="139">
        <v>0.1</v>
      </c>
      <c r="D52" s="73">
        <v>283.4</v>
      </c>
      <c r="E52" s="110">
        <f>C52*1.1023</f>
        <v>0.11023000000000001</v>
      </c>
      <c r="F52" s="73">
        <f aca="true" t="shared" si="7" ref="E52:F54">D52*1.1023</f>
        <v>312.39182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90</v>
      </c>
      <c r="C53" s="139">
        <v>0.4</v>
      </c>
      <c r="D53" s="73">
        <v>284.9</v>
      </c>
      <c r="E53" s="110">
        <f t="shared" si="7"/>
        <v>0.44092000000000003</v>
      </c>
      <c r="F53" s="73">
        <f t="shared" si="7"/>
        <v>314.04527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89</v>
      </c>
      <c r="C54" s="139">
        <v>0.6</v>
      </c>
      <c r="D54" s="73">
        <v>286.5</v>
      </c>
      <c r="E54" s="110">
        <f>C54*1.1023</f>
        <v>0.66138</v>
      </c>
      <c r="F54" s="73">
        <f t="shared" si="7"/>
        <v>315.80895000000004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23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50" t="s">
        <v>18</v>
      </c>
      <c r="D56" s="151"/>
      <c r="E56" s="150" t="s">
        <v>19</v>
      </c>
      <c r="F56" s="151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0">
        <v>0.22</v>
      </c>
      <c r="D57" s="68">
        <v>27.61</v>
      </c>
      <c r="E57" s="134">
        <f aca="true" t="shared" si="8" ref="E57:F59">C57/454*1000</f>
        <v>0.4845814977973568</v>
      </c>
      <c r="F57" s="68">
        <f t="shared" si="8"/>
        <v>60.81497797356828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90</v>
      </c>
      <c r="C58" s="130">
        <v>0.23</v>
      </c>
      <c r="D58" s="68">
        <v>27.75</v>
      </c>
      <c r="E58" s="134">
        <f t="shared" si="8"/>
        <v>0.5066079295154184</v>
      </c>
      <c r="F58" s="68">
        <f t="shared" si="8"/>
        <v>61.12334801762115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89</v>
      </c>
      <c r="C59" s="130">
        <v>0.25</v>
      </c>
      <c r="D59" s="68">
        <v>27.7</v>
      </c>
      <c r="E59" s="134">
        <f t="shared" si="8"/>
        <v>0.5506607929515419</v>
      </c>
      <c r="F59" s="68">
        <f t="shared" si="8"/>
        <v>61.013215859030836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50" t="s">
        <v>21</v>
      </c>
      <c r="D61" s="151"/>
      <c r="E61" s="150" t="s">
        <v>6</v>
      </c>
      <c r="F61" s="151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0">
        <v>0.9</v>
      </c>
      <c r="D62" s="72">
        <v>18.12</v>
      </c>
      <c r="E62" s="130">
        <f aca="true" t="shared" si="9" ref="E62:F64">C62*22.026</f>
        <v>19.8234</v>
      </c>
      <c r="F62" s="68">
        <f t="shared" si="9"/>
        <v>399.11112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89</v>
      </c>
      <c r="C63" s="130">
        <v>0.255</v>
      </c>
      <c r="D63" s="72">
        <v>12.66</v>
      </c>
      <c r="E63" s="130">
        <f t="shared" si="9"/>
        <v>5.61663</v>
      </c>
      <c r="F63" s="68">
        <f t="shared" si="9"/>
        <v>278.84916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102</v>
      </c>
      <c r="C64" s="130">
        <v>0.17</v>
      </c>
      <c r="D64" s="72">
        <v>12.215</v>
      </c>
      <c r="E64" s="130">
        <f t="shared" si="9"/>
        <v>3.7444200000000003</v>
      </c>
      <c r="F64" s="68">
        <f t="shared" si="9"/>
        <v>269.04759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3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50" t="s">
        <v>76</v>
      </c>
      <c r="D66" s="151"/>
      <c r="E66" s="150" t="s">
        <v>23</v>
      </c>
      <c r="F66" s="15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91</v>
      </c>
      <c r="C67" s="130">
        <v>0.01</v>
      </c>
      <c r="D67" s="72">
        <v>1.16</v>
      </c>
      <c r="E67" s="130">
        <f aca="true" t="shared" si="10" ref="E67:F69">C67/3.785</f>
        <v>0.002642007926023778</v>
      </c>
      <c r="F67" s="68">
        <f t="shared" si="10"/>
        <v>0.3064729194187582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78</v>
      </c>
      <c r="C68" s="130">
        <v>0.01</v>
      </c>
      <c r="D68" s="72">
        <v>1.161</v>
      </c>
      <c r="E68" s="130">
        <f t="shared" si="10"/>
        <v>0.002642007926023778</v>
      </c>
      <c r="F68" s="68">
        <f t="shared" si="10"/>
        <v>0.3067371202113606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94</v>
      </c>
      <c r="C69" s="110">
        <v>0.003</v>
      </c>
      <c r="D69" s="72">
        <v>1.13</v>
      </c>
      <c r="E69" s="110">
        <f t="shared" si="10"/>
        <v>0.0007926023778071334</v>
      </c>
      <c r="F69" s="68">
        <f t="shared" si="10"/>
        <v>0.29854689564068687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50" t="s">
        <v>25</v>
      </c>
      <c r="D71" s="151"/>
      <c r="E71" s="150" t="s">
        <v>26</v>
      </c>
      <c r="F71" s="15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64">
        <v>0</v>
      </c>
      <c r="D72" s="118" t="s">
        <v>72</v>
      </c>
      <c r="E72" s="164">
        <f>C72/454*100</f>
        <v>0</v>
      </c>
      <c r="F72" s="74" t="e">
        <f>D72/454*1000</f>
        <v>#VALUE!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91</v>
      </c>
      <c r="C73" s="135">
        <v>0.0015</v>
      </c>
      <c r="D73" s="118">
        <v>0.995</v>
      </c>
      <c r="E73" s="135">
        <f>C73/454*100</f>
        <v>0.0003303964757709251</v>
      </c>
      <c r="F73" s="74">
        <f>D73/454*1000</f>
        <v>2.191629955947137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78</v>
      </c>
      <c r="C74" s="141">
        <v>0.00875</v>
      </c>
      <c r="D74" s="118">
        <v>1.0825</v>
      </c>
      <c r="E74" s="141">
        <f>C74/454*100</f>
        <v>0.0019273127753303965</v>
      </c>
      <c r="F74" s="74">
        <f>D74/454*1000</f>
        <v>2.3843612334801763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5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6" t="s">
        <v>25</v>
      </c>
      <c r="D76" s="156"/>
      <c r="E76" s="150" t="s">
        <v>28</v>
      </c>
      <c r="F76" s="151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37">
        <v>0.0009</v>
      </c>
      <c r="D77" s="119">
        <v>0.1098</v>
      </c>
      <c r="E77" s="137">
        <f>C77/454*1000000</f>
        <v>1.9823788546255507</v>
      </c>
      <c r="F77" s="68">
        <f>D77/454*1000000</f>
        <v>241.85022026431716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87</v>
      </c>
      <c r="C78" s="137">
        <v>0.0011</v>
      </c>
      <c r="D78" s="119" t="s">
        <v>72</v>
      </c>
      <c r="E78" s="137">
        <f>C78/454*1000000</f>
        <v>2.4229074889867843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93</v>
      </c>
      <c r="C79" s="137">
        <v>0.0009</v>
      </c>
      <c r="D79" s="119" t="s">
        <v>72</v>
      </c>
      <c r="E79" s="137">
        <f>C79/454*1000000</f>
        <v>1.9823788546255507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1.1172</v>
      </c>
      <c r="F85" s="129">
        <v>0.0093</v>
      </c>
      <c r="G85" s="129">
        <v>1.2553</v>
      </c>
      <c r="H85" s="129">
        <v>1.0396</v>
      </c>
      <c r="I85" s="129">
        <v>0.7402</v>
      </c>
      <c r="J85" s="129">
        <v>0.686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0.8951</v>
      </c>
      <c r="E86" s="129" t="s">
        <v>72</v>
      </c>
      <c r="F86" s="129">
        <v>0.0083</v>
      </c>
      <c r="G86" s="129">
        <v>1.1236</v>
      </c>
      <c r="H86" s="129">
        <v>0.9305</v>
      </c>
      <c r="I86" s="129">
        <v>0.6626</v>
      </c>
      <c r="J86" s="129">
        <v>0.614</v>
      </c>
      <c r="K86" s="129">
        <v>0.1155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107.75</v>
      </c>
      <c r="E87" s="129">
        <v>120.3783</v>
      </c>
      <c r="F87" s="129" t="s">
        <v>72</v>
      </c>
      <c r="G87" s="129">
        <v>135.2586</v>
      </c>
      <c r="H87" s="129">
        <v>112.0179</v>
      </c>
      <c r="I87" s="129">
        <v>79.7616</v>
      </c>
      <c r="J87" s="129">
        <v>73.9165</v>
      </c>
      <c r="K87" s="129">
        <v>13.9021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0.7966</v>
      </c>
      <c r="E88" s="129">
        <v>0.89</v>
      </c>
      <c r="F88" s="129">
        <v>0.0074</v>
      </c>
      <c r="G88" s="129" t="s">
        <v>72</v>
      </c>
      <c r="H88" s="129">
        <v>0.8282</v>
      </c>
      <c r="I88" s="129">
        <v>0.5897</v>
      </c>
      <c r="J88" s="129">
        <v>0.5465</v>
      </c>
      <c r="K88" s="129">
        <v>0.1028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0.9619</v>
      </c>
      <c r="E89" s="129">
        <v>1.0746</v>
      </c>
      <c r="F89" s="129">
        <v>0.0089</v>
      </c>
      <c r="G89" s="129">
        <v>1.2075</v>
      </c>
      <c r="H89" s="129" t="s">
        <v>72</v>
      </c>
      <c r="I89" s="129">
        <v>0.712</v>
      </c>
      <c r="J89" s="129">
        <v>0.6599</v>
      </c>
      <c r="K89" s="129">
        <v>0.1241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1.3509</v>
      </c>
      <c r="E90" s="129">
        <v>1.5092</v>
      </c>
      <c r="F90" s="129">
        <v>0.0125</v>
      </c>
      <c r="G90" s="129">
        <v>1.6958</v>
      </c>
      <c r="H90" s="129">
        <v>1.4044</v>
      </c>
      <c r="I90" s="129" t="s">
        <v>72</v>
      </c>
      <c r="J90" s="129">
        <v>0.9267</v>
      </c>
      <c r="K90" s="129">
        <v>0.1743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1.4577</v>
      </c>
      <c r="E91" s="129">
        <v>1.6286</v>
      </c>
      <c r="F91" s="129">
        <v>0.0135</v>
      </c>
      <c r="G91" s="129">
        <v>1.8299</v>
      </c>
      <c r="H91" s="129">
        <v>1.5155</v>
      </c>
      <c r="I91" s="129">
        <v>1.0791</v>
      </c>
      <c r="J91" s="129" t="s">
        <v>72</v>
      </c>
      <c r="K91" s="129">
        <v>0.1881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7.7506</v>
      </c>
      <c r="E92" s="129">
        <v>8.659</v>
      </c>
      <c r="F92" s="129">
        <v>0.0719</v>
      </c>
      <c r="G92" s="129">
        <v>9.7293</v>
      </c>
      <c r="H92" s="129">
        <v>8.0576</v>
      </c>
      <c r="I92" s="129">
        <v>5.7374</v>
      </c>
      <c r="J92" s="129">
        <v>5.3169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0.8950948800572861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5" t="s">
        <v>54</v>
      </c>
      <c r="C114" s="155"/>
      <c r="D114" s="155"/>
      <c r="E114" s="155"/>
      <c r="F114" s="155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54" t="s">
        <v>55</v>
      </c>
      <c r="C115" s="154"/>
      <c r="D115" s="154"/>
      <c r="E115" s="154"/>
      <c r="F115" s="15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54" t="s">
        <v>56</v>
      </c>
      <c r="C116" s="154"/>
      <c r="D116" s="154"/>
      <c r="E116" s="154"/>
      <c r="F116" s="15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54" t="s">
        <v>57</v>
      </c>
      <c r="C117" s="154"/>
      <c r="D117" s="154"/>
      <c r="E117" s="154"/>
      <c r="F117" s="15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54" t="s">
        <v>58</v>
      </c>
      <c r="C118" s="154"/>
      <c r="D118" s="154"/>
      <c r="E118" s="154"/>
      <c r="F118" s="15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54" t="s">
        <v>59</v>
      </c>
      <c r="C119" s="154"/>
      <c r="D119" s="154"/>
      <c r="E119" s="154"/>
      <c r="F119" s="15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54" t="s">
        <v>60</v>
      </c>
      <c r="C120" s="154"/>
      <c r="D120" s="154"/>
      <c r="E120" s="154"/>
      <c r="F120" s="15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3" t="s">
        <v>61</v>
      </c>
      <c r="C121" s="153"/>
      <c r="D121" s="153"/>
      <c r="E121" s="153"/>
      <c r="F121" s="15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48"/>
      <c r="D123" s="162"/>
      <c r="E123" s="162"/>
      <c r="F123" s="149"/>
      <c r="G123" s="112"/>
      <c r="H123" s="112"/>
    </row>
    <row r="124" spans="2:8" ht="30.75" customHeight="1">
      <c r="B124" s="31" t="s">
        <v>63</v>
      </c>
      <c r="C124" s="148" t="s">
        <v>64</v>
      </c>
      <c r="D124" s="149"/>
      <c r="E124" s="148" t="s">
        <v>65</v>
      </c>
      <c r="F124" s="149"/>
      <c r="G124" s="112"/>
      <c r="H124" s="112"/>
    </row>
    <row r="125" spans="2:8" ht="30.75" customHeight="1">
      <c r="B125" s="31" t="s">
        <v>66</v>
      </c>
      <c r="C125" s="148" t="s">
        <v>67</v>
      </c>
      <c r="D125" s="149"/>
      <c r="E125" s="148" t="s">
        <v>68</v>
      </c>
      <c r="F125" s="149"/>
      <c r="G125" s="112"/>
      <c r="H125" s="112"/>
    </row>
    <row r="126" spans="2:8" ht="15" customHeight="1">
      <c r="B126" s="160" t="s">
        <v>69</v>
      </c>
      <c r="C126" s="144" t="s">
        <v>70</v>
      </c>
      <c r="D126" s="145"/>
      <c r="E126" s="144" t="s">
        <v>71</v>
      </c>
      <c r="F126" s="145"/>
      <c r="G126" s="112"/>
      <c r="H126" s="112"/>
    </row>
    <row r="127" spans="2:8" ht="15" customHeight="1">
      <c r="B127" s="161"/>
      <c r="C127" s="146"/>
      <c r="D127" s="147"/>
      <c r="E127" s="146"/>
      <c r="F127" s="147"/>
      <c r="G127" s="112"/>
      <c r="H127" s="112"/>
    </row>
  </sheetData>
  <sheetProtection/>
  <mergeCells count="43">
    <mergeCell ref="B116:F116"/>
    <mergeCell ref="C51:D51"/>
    <mergeCell ref="C46:D46"/>
    <mergeCell ref="C36:D36"/>
    <mergeCell ref="C71:D71"/>
    <mergeCell ref="E66:F6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C21:D21"/>
    <mergeCell ref="E26:F26"/>
    <mergeCell ref="E31:F31"/>
    <mergeCell ref="E46:F46"/>
    <mergeCell ref="C26:D26"/>
    <mergeCell ref="E21:F21"/>
    <mergeCell ref="E36:F36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2020-06-02T10:11:29Z</dcterms:modified>
  <cp:category/>
  <cp:version/>
  <cp:contentType/>
  <cp:contentStatus/>
</cp:coreProperties>
</file>