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<sst xmlns="http://schemas.openxmlformats.org/spreadsheetml/2006/main" count="149" uniqueCount="89">
  <si>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</si>
  <si>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</si>
  <si>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</si>
  <si>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</si>
  <si>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</si>
  <si>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</si>
  <si>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</si>
  <si>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Пшениця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</si>
  <si>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</si>
  <si>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</si>
  <si>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</si>
  <si>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</si>
  <si>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</si>
  <si>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</si>
  <si>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</si>
  <si>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</si>
  <si>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</si>
  <si>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</si>
  <si>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</si>
  <si>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</si>
  <si>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</si>
  <si>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</si>
  <si>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</si>
  <si>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</si>
  <si>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</si>
  <si>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</si>
  <si>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</si>
  <si>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</si>
  <si>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</si>
  <si>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</si>
  <si>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</si>
  <si>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</si>
  <si>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</si>
  <si>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</si>
  <si>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</si>
  <si>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</si>
  <si>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</si>
  <si>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</si>
  <si>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</si>
  <si>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</si>
  <si>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</si>
  <si>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</si>
  <si>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</si>
  <si>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</si>
  <si>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</si>
  <si>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</si>
  <si>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</si>
  <si>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</si>
  <si>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</si>
  <si>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</si>
  <si>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</si>
  <si>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</si>
  <si>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</si>
  <si>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</si>
  <si>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</si>
  <si>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</si>
  <si>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</si>
  <si>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</si>
  <si>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</si>
  <si>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</si>
  <si>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</si>
  <si>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</si>
  <si>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</si>
  <si>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</si>
  <si>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</si>
  <si>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</si>
  <si>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</si>
  <si>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</si>
  <si>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</si>
  <si>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</si>
  <si>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</si>
  <si>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</si>
  <si>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</si>
  <si>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</si>
  <si>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</si>
  <si>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</si>
  <si>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</si>
  <si>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</si>
  <si>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</si>
  <si>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</si>
  <si>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TOCOM - Вересень '18 (¥/МT)</t>
  </si>
  <si>
    <t>TOCOM - Серпень '18 (¥/МT)</t>
  </si>
  <si>
    <t>CME - Квітень '18</t>
  </si>
  <si>
    <t>CME -Жовтень'18</t>
  </si>
  <si>
    <t>CME - Вересень'18</t>
  </si>
  <si>
    <t>CME -Серпень'18</t>
  </si>
  <si>
    <t>CME - Червень '18</t>
  </si>
  <si>
    <t>TOCOM -Жовтень '18 (¥/МT)</t>
  </si>
  <si>
    <t>1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</si>
</sst>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2" fillId="34" borderId="0" xfId="0" applyFont="1" applyFill="1" applyAlignment="1">
      <alignment horizontal="right" wrapText="1"/>
    </xf>
    <xf numFmtId="0" fontId="13" fillId="34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2" fillId="0" borderId="0" xfId="0" applyFont="1" applyAlignment="1">
      <alignment wrapText="1"/>
    </xf>
    <xf numFmtId="0" fontId="15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1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25" fillId="0" borderId="13" xfId="0" applyFont="1" applyBorder="1" applyAlignment="1" applyProtection="1">
      <alignment horizontal="right" vertical="center" wrapText="1"/>
      <protection/>
    </xf>
    <xf numFmtId="0" fontId="22" fillId="0" borderId="13" xfId="0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0" fontId="12" fillId="0" borderId="0" xfId="0" applyFont="1" applyAlignment="1">
      <alignment wrapText="1"/>
    </xf>
    <xf numFmtId="0" fontId="25" fillId="0" borderId="0" xfId="0" applyFont="1" applyAlignment="1" applyProtection="1">
      <alignment wrapText="1"/>
      <protection/>
    </xf>
    <xf numFmtId="188" fontId="7" fillId="35" borderId="10" xfId="0" applyNumberFormat="1" applyFont="1" applyFill="1" applyBorder="1" applyAlignment="1">
      <alignment horizontal="right" vertical="top" wrapText="1"/>
    </xf>
    <xf numFmtId="0" fontId="25" fillId="0" borderId="14" xfId="0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5" fillId="0" borderId="0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wrapText="1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>
      <alignment wrapText="1"/>
    </xf>
    <xf numFmtId="0" fontId="25" fillId="0" borderId="0" xfId="0" applyFont="1" applyBorder="1" applyAlignment="1" applyProtection="1">
      <alignment horizontal="right" vertical="center" wrapText="1"/>
      <protection/>
    </xf>
    <xf numFmtId="0" fontId="22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8" fillId="0" borderId="0" xfId="0" applyFont="1" applyAlignment="1">
      <alignment wrapText="1"/>
    </xf>
    <xf numFmtId="188" fontId="27" fillId="0" borderId="10" xfId="0" applyNumberFormat="1" applyFont="1" applyFill="1" applyBorder="1" applyAlignment="1">
      <alignment horizontal="center" vertical="top" wrapText="1"/>
    </xf>
    <xf numFmtId="191" fontId="27" fillId="0" borderId="10" xfId="0" applyNumberFormat="1" applyFont="1" applyFill="1" applyBorder="1" applyAlignment="1">
      <alignment horizontal="center" vertical="top" wrapText="1"/>
    </xf>
    <xf numFmtId="2" fontId="27" fillId="35" borderId="10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189" fontId="32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4" fillId="0" borderId="10" xfId="0" applyNumberFormat="1" applyFont="1" applyFill="1" applyBorder="1" applyAlignment="1">
      <alignment horizontal="center" vertical="top" wrapText="1"/>
    </xf>
    <xf numFmtId="188" fontId="27" fillId="0" borderId="1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5" fillId="0" borderId="0" xfId="0" applyNumberFormat="1" applyFont="1" applyBorder="1" applyAlignment="1" applyProtection="1">
      <alignment wrapText="1"/>
      <protection/>
    </xf>
    <xf numFmtId="2" fontId="16" fillId="0" borderId="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18" fillId="0" borderId="0" xfId="0" applyNumberFormat="1" applyFont="1" applyBorder="1" applyAlignment="1">
      <alignment horizontal="center" vertical="top" wrapText="1"/>
    </xf>
    <xf numFmtId="2" fontId="29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right"/>
    </xf>
    <xf numFmtId="191" fontId="27" fillId="0" borderId="10" xfId="0" applyNumberFormat="1" applyFont="1" applyFill="1" applyBorder="1" applyAlignment="1">
      <alignment horizontal="center" vertical="top" wrapText="1"/>
    </xf>
    <xf numFmtId="17" fontId="25" fillId="0" borderId="0" xfId="0" applyNumberFormat="1" applyFont="1" applyAlignment="1" applyProtection="1">
      <alignment wrapText="1"/>
      <protection/>
    </xf>
    <xf numFmtId="193" fontId="25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>
      <alignment wrapText="1"/>
    </xf>
    <xf numFmtId="193" fontId="25" fillId="0" borderId="0" xfId="0" applyNumberFormat="1" applyFont="1" applyBorder="1" applyAlignment="1" applyProtection="1">
      <alignment wrapText="1"/>
      <protection/>
    </xf>
    <xf numFmtId="193" fontId="25" fillId="0" borderId="0" xfId="42" applyNumberFormat="1" applyAlignment="1" applyProtection="1">
      <alignment wrapText="1"/>
      <protection/>
    </xf>
    <xf numFmtId="193" fontId="25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2" fillId="0" borderId="0" xfId="0" applyNumberFormat="1" applyFont="1" applyBorder="1" applyAlignment="1">
      <alignment wrapText="1"/>
    </xf>
    <xf numFmtId="193" fontId="14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2" fillId="0" borderId="0" xfId="0" applyNumberFormat="1" applyFont="1" applyAlignment="1">
      <alignment wrapText="1"/>
    </xf>
    <xf numFmtId="188" fontId="70" fillId="0" borderId="10" xfId="0" applyNumberFormat="1" applyFont="1" applyFill="1" applyBorder="1" applyAlignment="1">
      <alignment horizontal="center" vertical="top" wrapText="1"/>
    </xf>
    <xf numFmtId="2" fontId="70" fillId="0" borderId="10" xfId="0" applyNumberFormat="1" applyFont="1" applyFill="1" applyBorder="1" applyAlignment="1">
      <alignment horizontal="center" vertical="top" wrapText="1"/>
    </xf>
    <xf numFmtId="189" fontId="71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88" fontId="7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1" fillId="0" borderId="0" xfId="0" applyNumberFormat="1" applyFont="1" applyFill="1" applyBorder="1" applyAlignment="1">
      <alignment horizontal="center" vertical="top" wrapText="1"/>
    </xf>
    <xf numFmtId="190" fontId="27" fillId="35" borderId="10" xfId="0" applyNumberFormat="1" applyFont="1" applyFill="1" applyBorder="1" applyAlignment="1">
      <alignment horizontal="center" vertical="top" wrapText="1"/>
    </xf>
    <xf numFmtId="189" fontId="27" fillId="0" borderId="10" xfId="0" applyNumberFormat="1" applyFont="1" applyFill="1" applyBorder="1" applyAlignment="1">
      <alignment horizontal="center" vertical="top" wrapText="1"/>
    </xf>
    <xf numFmtId="193" fontId="13" fillId="35" borderId="0" xfId="0" applyNumberFormat="1" applyFont="1" applyFill="1" applyAlignment="1">
      <alignment horizontal="center" vertical="center" wrapText="1"/>
    </xf>
    <xf numFmtId="193" fontId="13" fillId="34" borderId="0" xfId="0" applyNumberFormat="1" applyFont="1" applyFill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top" wrapText="1"/>
    </xf>
    <xf numFmtId="188" fontId="70" fillId="0" borderId="17" xfId="0" applyNumberFormat="1" applyFont="1" applyFill="1" applyBorder="1" applyAlignment="1">
      <alignment horizontal="center" vertical="top" wrapText="1"/>
    </xf>
    <xf numFmtId="190" fontId="70" fillId="0" borderId="10" xfId="0" applyNumberFormat="1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192" fontId="71" fillId="0" borderId="10" xfId="0" applyNumberFormat="1" applyFont="1" applyFill="1" applyBorder="1" applyAlignment="1">
      <alignment horizontal="center" vertical="top" wrapText="1"/>
    </xf>
    <xf numFmtId="193" fontId="33" fillId="35" borderId="0" xfId="0" applyNumberFormat="1" applyFont="1" applyFill="1" applyAlignment="1">
      <alignment horizontal="center" vertical="center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89" fontId="6" fillId="36" borderId="10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1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88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4" t="s">
        <v>6</v>
      </c>
      <c r="F6" s="144"/>
      <c r="G6"/>
      <c r="H6"/>
      <c r="I6"/>
    </row>
    <row r="7" spans="2:6" s="6" customFormat="1" ht="15">
      <c r="B7" s="24" t="s">
        <v>74</v>
      </c>
      <c r="C7" s="116">
        <v>0.042</v>
      </c>
      <c r="D7" s="14">
        <v>3.956</v>
      </c>
      <c r="E7" s="116">
        <f aca="true" t="shared" si="0" ref="E7:F9">C7*39.3683</f>
        <v>1.6534686</v>
      </c>
      <c r="F7" s="13">
        <f t="shared" si="0"/>
        <v>155.74099479999998</v>
      </c>
    </row>
    <row r="8" spans="2:6" s="6" customFormat="1" ht="15">
      <c r="B8" s="24" t="s">
        <v>78</v>
      </c>
      <c r="C8" s="116">
        <v>0.05</v>
      </c>
      <c r="D8" s="14">
        <v>4.046</v>
      </c>
      <c r="E8" s="116">
        <f t="shared" si="0"/>
        <v>1.968415</v>
      </c>
      <c r="F8" s="13">
        <f t="shared" si="0"/>
        <v>159.28414180000001</v>
      </c>
    </row>
    <row r="9" spans="2:17" s="6" customFormat="1" ht="15">
      <c r="B9" s="24" t="s">
        <v>84</v>
      </c>
      <c r="C9" s="116">
        <v>0.052</v>
      </c>
      <c r="D9" s="14">
        <v>4.116</v>
      </c>
      <c r="E9" s="116">
        <f t="shared" si="0"/>
        <v>2.0471516</v>
      </c>
      <c r="F9" s="13">
        <f>D9*39.3683</f>
        <v>162.03992279999997</v>
      </c>
      <c r="G9" s="47"/>
      <c r="H9" s="47"/>
      <c r="I9" s="47"/>
      <c r="J9" s="61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0"/>
      <c r="F10" s="7"/>
      <c r="G10" s="61"/>
      <c r="H10" s="47"/>
      <c r="I10" s="47"/>
      <c r="J10" s="47"/>
      <c r="K10" s="61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70</v>
      </c>
      <c r="D11" s="140"/>
      <c r="E11" s="138" t="s">
        <v>6</v>
      </c>
      <c r="F11" s="139"/>
      <c r="G11" s="47"/>
      <c r="H11" s="61"/>
      <c r="I11" s="61"/>
      <c r="J11" s="47"/>
      <c r="K11" s="47"/>
      <c r="L11" s="61"/>
      <c r="M11" s="47"/>
      <c r="N11" s="47"/>
      <c r="O11" s="47"/>
      <c r="P11" s="47"/>
      <c r="Q11" s="47"/>
    </row>
    <row r="12" spans="2:17" s="6" customFormat="1" ht="18" customHeight="1">
      <c r="B12" s="24" t="s">
        <v>76</v>
      </c>
      <c r="C12" s="113">
        <v>200</v>
      </c>
      <c r="D12" s="82">
        <v>25500</v>
      </c>
      <c r="E12" s="113">
        <f aca="true" t="shared" si="1" ref="E12:F14">C12/$D$87</f>
        <v>1.8226556092226374</v>
      </c>
      <c r="F12" s="67">
        <f t="shared" si="1"/>
        <v>232.38859017588626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24" t="s">
        <v>77</v>
      </c>
      <c r="C13" s="113">
        <v>300</v>
      </c>
      <c r="D13" s="82">
        <v>26700</v>
      </c>
      <c r="E13" s="113">
        <f t="shared" si="1"/>
        <v>2.733983413833956</v>
      </c>
      <c r="F13" s="67">
        <f t="shared" si="1"/>
        <v>243.32452383122208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24" t="s">
        <v>80</v>
      </c>
      <c r="C14" s="113">
        <v>250</v>
      </c>
      <c r="D14" s="82">
        <v>26830</v>
      </c>
      <c r="E14" s="113">
        <f t="shared" si="1"/>
        <v>2.278319511528297</v>
      </c>
      <c r="F14" s="67">
        <f>D14/$D$87</f>
        <v>244.5092499772168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24"/>
      <c r="C15" s="112"/>
      <c r="D15" s="7"/>
      <c r="E15" s="116"/>
      <c r="F15" s="64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7</v>
      </c>
      <c r="C16" s="138" t="s">
        <v>5</v>
      </c>
      <c r="D16" s="139"/>
      <c r="E16" s="140" t="s">
        <v>6</v>
      </c>
      <c r="F16" s="140"/>
      <c r="G16" s="47"/>
      <c r="H16" s="61"/>
      <c r="I16" s="61"/>
      <c r="J16" s="47"/>
      <c r="K16" s="47"/>
      <c r="L16" s="61"/>
      <c r="M16" s="47"/>
      <c r="N16" s="47"/>
      <c r="O16" s="47"/>
      <c r="P16" s="47"/>
      <c r="Q16" s="47"/>
    </row>
    <row r="17" spans="2:17" s="6" customFormat="1" ht="18" customHeight="1">
      <c r="B17" s="24" t="s">
        <v>74</v>
      </c>
      <c r="C17" s="116">
        <v>0.172</v>
      </c>
      <c r="D17" s="14">
        <v>5.264</v>
      </c>
      <c r="E17" s="116">
        <f>C17*36.7437</f>
        <v>6.3199163999999985</v>
      </c>
      <c r="F17" s="13">
        <f aca="true" t="shared" si="2" ref="E17:F19">D17*36.7437</f>
        <v>193.41883679999998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78</v>
      </c>
      <c r="C18" s="116">
        <v>0.186</v>
      </c>
      <c r="D18" s="14">
        <v>5.28</v>
      </c>
      <c r="E18" s="116">
        <f t="shared" si="2"/>
        <v>6.834328199999999</v>
      </c>
      <c r="F18" s="13">
        <f t="shared" si="2"/>
        <v>194.006736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84</v>
      </c>
      <c r="C19" s="116">
        <v>0.176</v>
      </c>
      <c r="D19" s="86">
        <v>5.436</v>
      </c>
      <c r="E19" s="116">
        <f t="shared" si="2"/>
        <v>6.466891199999999</v>
      </c>
      <c r="F19" s="13">
        <f t="shared" si="2"/>
        <v>199.7387532</v>
      </c>
      <c r="G19" s="47"/>
      <c r="H19" s="61"/>
      <c r="I19" s="61"/>
      <c r="J19" s="47"/>
      <c r="K19" s="47"/>
      <c r="L19" s="61"/>
      <c r="M19" s="47"/>
      <c r="N19" s="47"/>
      <c r="O19" s="47"/>
      <c r="P19" s="47"/>
      <c r="Q19" s="47"/>
      <c r="R19" s="47"/>
    </row>
    <row r="20" spans="2:18" s="6" customFormat="1" ht="15">
      <c r="B20" s="24"/>
      <c r="C20" s="85"/>
      <c r="D20" s="117"/>
      <c r="E20" s="116"/>
      <c r="F20" s="64"/>
      <c r="G20" s="47"/>
      <c r="H20" s="47"/>
      <c r="I20" s="47"/>
      <c r="J20" s="47"/>
      <c r="K20" s="47"/>
      <c r="L20" s="47"/>
      <c r="M20" s="61"/>
      <c r="N20" s="47"/>
      <c r="O20" s="47"/>
      <c r="P20" s="47"/>
      <c r="Q20" s="47"/>
      <c r="R20" s="47"/>
    </row>
    <row r="21" spans="2:17" ht="15.75">
      <c r="B21" s="26" t="s">
        <v>8</v>
      </c>
      <c r="C21" s="136" t="s">
        <v>5</v>
      </c>
      <c r="D21" s="137"/>
      <c r="E21" s="136" t="s">
        <v>6</v>
      </c>
      <c r="F21" s="137"/>
      <c r="G21" s="84"/>
      <c r="H21" s="84"/>
      <c r="I21" s="84"/>
      <c r="J21" s="84"/>
      <c r="K21" s="84"/>
      <c r="L21" s="84"/>
      <c r="M21" s="84"/>
      <c r="N21" s="27"/>
      <c r="O21" s="84"/>
      <c r="P21" s="84"/>
      <c r="Q21" s="84"/>
    </row>
    <row r="22" spans="2:18" s="6" customFormat="1" ht="15">
      <c r="B22" s="24" t="s">
        <v>74</v>
      </c>
      <c r="C22" s="116">
        <v>0.022</v>
      </c>
      <c r="D22" s="70">
        <v>2.26</v>
      </c>
      <c r="E22" s="116">
        <f aca="true" t="shared" si="3" ref="E22:F24">C22*58.0164</f>
        <v>1.2763608</v>
      </c>
      <c r="F22" s="67">
        <f t="shared" si="3"/>
        <v>131.11706399999997</v>
      </c>
      <c r="G22" s="84"/>
      <c r="H22" s="84"/>
      <c r="I22" s="84"/>
      <c r="J22" s="61"/>
      <c r="K22" s="84"/>
      <c r="L22" s="84"/>
      <c r="M22" s="84"/>
      <c r="N22" s="84"/>
      <c r="O22" s="84"/>
      <c r="P22" s="84"/>
      <c r="Q22" s="84"/>
      <c r="R22" s="84"/>
    </row>
    <row r="23" spans="2:18" s="6" customFormat="1" ht="15">
      <c r="B23" s="24" t="s">
        <v>79</v>
      </c>
      <c r="C23" s="116">
        <v>0.02</v>
      </c>
      <c r="D23" s="70">
        <v>2.376</v>
      </c>
      <c r="E23" s="116">
        <f t="shared" si="3"/>
        <v>1.160328</v>
      </c>
      <c r="F23" s="67">
        <f t="shared" si="3"/>
        <v>137.84696639999999</v>
      </c>
      <c r="G23" s="61"/>
      <c r="H23" s="84"/>
      <c r="I23" s="84"/>
      <c r="J23" s="84"/>
      <c r="K23" s="61"/>
      <c r="L23" s="84"/>
      <c r="M23" s="84"/>
      <c r="N23" s="84"/>
      <c r="O23" s="84"/>
      <c r="P23" s="84"/>
      <c r="Q23" s="84"/>
      <c r="R23" s="84"/>
    </row>
    <row r="24" spans="2:18" s="6" customFormat="1" ht="15">
      <c r="B24" s="24" t="s">
        <v>84</v>
      </c>
      <c r="C24" s="116">
        <v>0.016</v>
      </c>
      <c r="D24" s="70">
        <v>2.414</v>
      </c>
      <c r="E24" s="116">
        <f t="shared" si="3"/>
        <v>0.9282623999999999</v>
      </c>
      <c r="F24" s="67">
        <f t="shared" si="3"/>
        <v>140.0515896</v>
      </c>
      <c r="G24" s="84"/>
      <c r="H24" s="61"/>
      <c r="I24" s="61"/>
      <c r="J24" s="84"/>
      <c r="K24" s="84"/>
      <c r="L24" s="61"/>
      <c r="M24" s="84"/>
      <c r="N24" s="84"/>
      <c r="O24" s="84"/>
      <c r="P24" s="84"/>
      <c r="Q24" s="84"/>
      <c r="R24" s="84"/>
    </row>
    <row r="25" spans="2:18" s="6" customFormat="1" ht="15">
      <c r="B25" s="24"/>
      <c r="C25" s="112"/>
      <c r="D25" s="7"/>
      <c r="E25" s="112"/>
      <c r="F25" s="7"/>
      <c r="G25" s="84"/>
      <c r="H25" s="84"/>
      <c r="I25" s="84"/>
      <c r="J25" s="84"/>
      <c r="K25" s="84"/>
      <c r="L25" s="84"/>
      <c r="M25" s="61"/>
      <c r="N25" s="84"/>
      <c r="O25" s="84"/>
      <c r="P25" s="84"/>
      <c r="Q25" s="84"/>
      <c r="R25" s="84"/>
    </row>
    <row r="26" spans="2:18" s="6" customFormat="1" ht="15.75">
      <c r="B26" s="26" t="s">
        <v>9</v>
      </c>
      <c r="C26" s="136" t="s">
        <v>5</v>
      </c>
      <c r="D26" s="137"/>
      <c r="E26" s="136" t="s">
        <v>6</v>
      </c>
      <c r="F26" s="137"/>
      <c r="G26" s="47"/>
      <c r="H26" s="47"/>
      <c r="I26" s="47"/>
      <c r="J26" s="47"/>
      <c r="K26" s="47"/>
      <c r="L26" s="47"/>
      <c r="M26" s="47"/>
      <c r="N26" s="61"/>
      <c r="O26" s="47"/>
      <c r="P26" s="47"/>
      <c r="Q26" s="47"/>
      <c r="R26" s="47"/>
    </row>
    <row r="27" spans="2:21" s="6" customFormat="1" ht="18" customHeight="1">
      <c r="B27" s="24" t="s">
        <v>74</v>
      </c>
      <c r="C27" s="116">
        <v>0.046</v>
      </c>
      <c r="D27" s="70">
        <v>10.42</v>
      </c>
      <c r="E27" s="116">
        <f aca="true" t="shared" si="4" ref="E27:F29">C27*36.7437</f>
        <v>1.6902101999999999</v>
      </c>
      <c r="F27" s="67">
        <f t="shared" si="4"/>
        <v>382.869354</v>
      </c>
      <c r="G27" s="47"/>
      <c r="H27" s="47"/>
      <c r="I27" s="47"/>
      <c r="J27" s="47"/>
      <c r="K27" s="47"/>
      <c r="L27" s="47"/>
      <c r="M27" s="47"/>
      <c r="N27" s="47"/>
      <c r="O27" s="61"/>
      <c r="P27" s="47"/>
      <c r="Q27" s="47"/>
      <c r="R27" s="47"/>
      <c r="S27" s="33"/>
      <c r="T27" s="33"/>
      <c r="U27" s="33"/>
    </row>
    <row r="28" spans="2:21" s="6" customFormat="1" ht="18" customHeight="1">
      <c r="B28" s="24" t="s">
        <v>79</v>
      </c>
      <c r="C28" s="116">
        <v>0.046</v>
      </c>
      <c r="D28" s="70">
        <v>10.512</v>
      </c>
      <c r="E28" s="116">
        <f t="shared" si="4"/>
        <v>1.6902101999999999</v>
      </c>
      <c r="F28" s="67">
        <f t="shared" si="4"/>
        <v>386.2497744</v>
      </c>
      <c r="G28" s="47"/>
      <c r="H28" s="47"/>
      <c r="I28" s="47"/>
      <c r="J28" s="47"/>
      <c r="K28" s="47"/>
      <c r="L28" s="47"/>
      <c r="M28" s="47"/>
      <c r="N28" s="47"/>
      <c r="O28" s="47"/>
      <c r="P28" s="61"/>
      <c r="Q28" s="47"/>
      <c r="R28" s="47"/>
      <c r="S28" s="33"/>
      <c r="T28" s="33"/>
      <c r="U28" s="33"/>
    </row>
    <row r="29" spans="2:21" s="6" customFormat="1" ht="18" customHeight="1">
      <c r="B29" s="24" t="s">
        <v>85</v>
      </c>
      <c r="C29" s="116">
        <v>0.046</v>
      </c>
      <c r="D29" s="70">
        <v>10.54</v>
      </c>
      <c r="E29" s="116">
        <f t="shared" si="4"/>
        <v>1.6902101999999999</v>
      </c>
      <c r="F29" s="67">
        <f t="shared" si="4"/>
        <v>387.27859799999993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1"/>
      <c r="R29" s="47"/>
      <c r="S29" s="33"/>
      <c r="T29" s="33"/>
      <c r="U29" s="33"/>
    </row>
    <row r="30" spans="2:21" ht="15">
      <c r="B30" s="24"/>
      <c r="C30" s="112"/>
      <c r="D30" s="70"/>
      <c r="E30" s="116"/>
      <c r="F30" s="6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1"/>
      <c r="R30" s="47"/>
      <c r="S30" s="34"/>
      <c r="T30" s="34"/>
      <c r="U30" s="34"/>
    </row>
    <row r="31" spans="2:21" ht="15.75">
      <c r="B31" s="26" t="s">
        <v>9</v>
      </c>
      <c r="C31" s="140" t="s">
        <v>69</v>
      </c>
      <c r="D31" s="140"/>
      <c r="E31" s="138" t="s">
        <v>6</v>
      </c>
      <c r="F31" s="13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24" t="s">
        <v>75</v>
      </c>
      <c r="C32" s="134">
        <v>0</v>
      </c>
      <c r="D32" s="83" t="s">
        <v>68</v>
      </c>
      <c r="E32" s="119">
        <f>C32/$D$87</f>
        <v>0</v>
      </c>
      <c r="F32" s="67" t="s">
        <v>68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24" t="s">
        <v>81</v>
      </c>
      <c r="C33" s="134">
        <v>0</v>
      </c>
      <c r="D33" s="83" t="s">
        <v>68</v>
      </c>
      <c r="E33" s="119">
        <f>C33/$D$87</f>
        <v>0</v>
      </c>
      <c r="F33" s="67" t="s">
        <v>68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24" t="s">
        <v>87</v>
      </c>
      <c r="C34" s="160">
        <v>710</v>
      </c>
      <c r="D34" s="83">
        <v>49500</v>
      </c>
      <c r="E34" s="116">
        <f>C34/$D$87</f>
        <v>6.470427412740363</v>
      </c>
      <c r="F34" s="67" t="s">
        <v>68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24"/>
      <c r="C35" s="117"/>
      <c r="D35" s="5"/>
      <c r="E35" s="117"/>
      <c r="F35" s="5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10</v>
      </c>
      <c r="C36" s="136" t="s">
        <v>11</v>
      </c>
      <c r="D36" s="137"/>
      <c r="E36" s="136" t="s">
        <v>6</v>
      </c>
      <c r="F36" s="137"/>
      <c r="G36" s="47"/>
      <c r="H36" s="47"/>
      <c r="I36" s="47"/>
      <c r="J36" s="47"/>
      <c r="K36" s="47"/>
      <c r="L36" s="47"/>
      <c r="M36" s="47"/>
      <c r="N36" s="47"/>
      <c r="O36" s="61"/>
      <c r="P36" s="47"/>
      <c r="Q36" s="47"/>
      <c r="R36" s="47"/>
    </row>
    <row r="37" spans="2:18" s="6" customFormat="1" ht="15">
      <c r="B37" s="24" t="s">
        <v>74</v>
      </c>
      <c r="C37" s="116">
        <v>10.9</v>
      </c>
      <c r="D37" s="71">
        <v>402.4</v>
      </c>
      <c r="E37" s="116">
        <f aca="true" t="shared" si="5" ref="E37:F39">C37*1.1023</f>
        <v>12.015070000000001</v>
      </c>
      <c r="F37" s="71">
        <f t="shared" si="5"/>
        <v>443.56552</v>
      </c>
      <c r="G37" s="47"/>
      <c r="H37" s="47"/>
      <c r="I37" s="47"/>
      <c r="J37" s="47"/>
      <c r="K37" s="47"/>
      <c r="L37" s="47"/>
      <c r="M37" s="47"/>
      <c r="N37" s="47"/>
      <c r="O37" s="47"/>
      <c r="P37" s="61"/>
      <c r="Q37" s="47"/>
      <c r="R37" s="47"/>
    </row>
    <row r="38" spans="2:18" s="6" customFormat="1" ht="15">
      <c r="B38" s="24" t="s">
        <v>79</v>
      </c>
      <c r="C38" s="116">
        <v>10.6</v>
      </c>
      <c r="D38" s="71">
        <v>404.1</v>
      </c>
      <c r="E38" s="116">
        <f t="shared" si="5"/>
        <v>11.68438</v>
      </c>
      <c r="F38" s="71">
        <f t="shared" si="5"/>
        <v>445.4394300000001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1"/>
      <c r="R38" s="47"/>
    </row>
    <row r="39" spans="2:18" s="6" customFormat="1" ht="15.75">
      <c r="B39" s="24" t="s">
        <v>85</v>
      </c>
      <c r="C39" s="116">
        <v>9.1</v>
      </c>
      <c r="D39" s="100">
        <v>401.1</v>
      </c>
      <c r="E39" s="116">
        <f>C39*1.1023</f>
        <v>10.03093</v>
      </c>
      <c r="F39" s="71">
        <f t="shared" si="5"/>
        <v>442.13253000000003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51"/>
      <c r="C40" s="118"/>
      <c r="D40" s="64"/>
      <c r="E40" s="113"/>
      <c r="F40" s="64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12</v>
      </c>
      <c r="C41" s="136" t="s">
        <v>13</v>
      </c>
      <c r="D41" s="137"/>
      <c r="E41" s="136" t="s">
        <v>14</v>
      </c>
      <c r="F41" s="1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74</v>
      </c>
      <c r="C42" s="113">
        <v>0.27</v>
      </c>
      <c r="D42" s="67">
        <v>30.1</v>
      </c>
      <c r="E42" s="113">
        <f aca="true" t="shared" si="6" ref="E42:F44">C42/454*1000</f>
        <v>0.5947136563876653</v>
      </c>
      <c r="F42" s="67">
        <f t="shared" si="6"/>
        <v>66.29955947136564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9"/>
    </row>
    <row r="43" spans="2:13" s="6" customFormat="1" ht="15" customHeight="1">
      <c r="B43" s="24" t="s">
        <v>79</v>
      </c>
      <c r="C43" s="113">
        <v>0.29</v>
      </c>
      <c r="D43" s="67">
        <v>30.43</v>
      </c>
      <c r="E43" s="113">
        <f t="shared" si="6"/>
        <v>0.6387665198237885</v>
      </c>
      <c r="F43" s="67">
        <f t="shared" si="6"/>
        <v>67.02643171806167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85</v>
      </c>
      <c r="C44" s="113">
        <v>0.31</v>
      </c>
      <c r="D44" s="67">
        <v>30.49</v>
      </c>
      <c r="E44" s="113">
        <f t="shared" si="6"/>
        <v>0.6828193832599119</v>
      </c>
      <c r="F44" s="67">
        <f t="shared" si="6"/>
        <v>67.15859030837004</v>
      </c>
      <c r="G44" s="23"/>
      <c r="H44" s="23"/>
      <c r="I44" s="23"/>
      <c r="K44" s="23"/>
      <c r="L44" s="23"/>
      <c r="M44" s="23"/>
    </row>
    <row r="45" spans="2:13" s="6" customFormat="1" ht="15">
      <c r="B45" s="51"/>
      <c r="C45" s="115"/>
      <c r="D45" s="65"/>
      <c r="E45" s="113"/>
      <c r="F45" s="64"/>
      <c r="G45" s="23"/>
      <c r="H45" s="23"/>
      <c r="I45" s="23"/>
      <c r="K45" s="23"/>
      <c r="L45" s="23"/>
      <c r="M45" s="23"/>
    </row>
    <row r="46" spans="2:13" s="6" customFormat="1" ht="15">
      <c r="B46" s="26" t="s">
        <v>15</v>
      </c>
      <c r="C46" s="136" t="s">
        <v>16</v>
      </c>
      <c r="D46" s="137"/>
      <c r="E46" s="136" t="s">
        <v>6</v>
      </c>
      <c r="F46" s="137"/>
      <c r="G46" s="23"/>
      <c r="H46" s="23"/>
      <c r="I46" s="23"/>
      <c r="K46" s="23"/>
      <c r="L46" s="23"/>
      <c r="M46" s="23"/>
    </row>
    <row r="47" spans="2:13" s="6" customFormat="1" ht="15">
      <c r="B47" s="24" t="s">
        <v>74</v>
      </c>
      <c r="C47" s="112">
        <v>0.15</v>
      </c>
      <c r="D47" s="70">
        <v>12.62</v>
      </c>
      <c r="E47" s="112">
        <f aca="true" t="shared" si="7" ref="E47:F49">C47*22.026</f>
        <v>3.3039</v>
      </c>
      <c r="F47" s="67">
        <f t="shared" si="7"/>
        <v>277.96812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79</v>
      </c>
      <c r="C48" s="112">
        <v>0.185</v>
      </c>
      <c r="D48" s="70">
        <v>12.91</v>
      </c>
      <c r="E48" s="112">
        <f t="shared" si="7"/>
        <v>4.07481</v>
      </c>
      <c r="F48" s="67">
        <f t="shared" si="7"/>
        <v>284.35566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84</v>
      </c>
      <c r="C49" s="112">
        <v>0.115</v>
      </c>
      <c r="D49" s="70">
        <v>12.145</v>
      </c>
      <c r="E49" s="112">
        <f t="shared" si="7"/>
        <v>2.5329900000000003</v>
      </c>
      <c r="F49" s="67">
        <f t="shared" si="7"/>
        <v>267.50577</v>
      </c>
      <c r="G49" s="23"/>
      <c r="H49" s="23"/>
      <c r="I49" s="23"/>
      <c r="K49" s="23"/>
      <c r="L49" s="23"/>
      <c r="M49" s="23"/>
    </row>
    <row r="50" spans="2:13" ht="15">
      <c r="B50" s="51"/>
      <c r="C50" s="131"/>
      <c r="D50" s="66"/>
      <c r="E50" s="112"/>
      <c r="F50" s="67"/>
      <c r="G50" s="23"/>
      <c r="H50" s="23"/>
      <c r="I50" s="23"/>
      <c r="J50" s="6"/>
      <c r="K50" s="23"/>
      <c r="L50" s="23"/>
      <c r="M50" s="23"/>
    </row>
    <row r="51" spans="2:10" ht="15">
      <c r="B51" s="26" t="s">
        <v>17</v>
      </c>
      <c r="C51" s="136" t="s">
        <v>18</v>
      </c>
      <c r="D51" s="137"/>
      <c r="E51" s="136" t="s">
        <v>19</v>
      </c>
      <c r="F51" s="137"/>
      <c r="G51"/>
      <c r="H51"/>
      <c r="I51"/>
      <c r="J51" s="6"/>
    </row>
    <row r="52" spans="2:19" s="22" customFormat="1" ht="15">
      <c r="B52" s="24" t="s">
        <v>74</v>
      </c>
      <c r="C52" s="112">
        <v>0.016</v>
      </c>
      <c r="D52" s="70">
        <v>1.429</v>
      </c>
      <c r="E52" s="112">
        <f aca="true" t="shared" si="8" ref="E52:F54">C52/3.785</f>
        <v>0.004227212681638045</v>
      </c>
      <c r="F52" s="67">
        <f t="shared" si="8"/>
        <v>0.3775429326287979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9">
        <v>0</v>
      </c>
      <c r="D53" s="70">
        <v>1.46</v>
      </c>
      <c r="E53" s="119">
        <f t="shared" si="8"/>
        <v>0</v>
      </c>
      <c r="F53" s="67">
        <f t="shared" si="8"/>
        <v>0.3857331571994716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79</v>
      </c>
      <c r="C54" s="116">
        <v>0.001</v>
      </c>
      <c r="D54" s="70">
        <v>1.462</v>
      </c>
      <c r="E54" s="116">
        <f t="shared" si="8"/>
        <v>0.0002642007926023778</v>
      </c>
      <c r="F54" s="67">
        <f t="shared" si="8"/>
        <v>0.38626155878467633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24"/>
      <c r="C55" s="116"/>
      <c r="D55" s="68"/>
      <c r="E55" s="116"/>
      <c r="F55" s="5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20</v>
      </c>
      <c r="C56" s="136" t="s">
        <v>21</v>
      </c>
      <c r="D56" s="137"/>
      <c r="E56" s="136" t="s">
        <v>22</v>
      </c>
      <c r="F56" s="13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61">
        <v>0</v>
      </c>
      <c r="D57" s="126" t="s">
        <v>68</v>
      </c>
      <c r="E57" s="161">
        <f>C57/454*100</f>
        <v>0</v>
      </c>
      <c r="F57" s="72" t="s">
        <v>68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74</v>
      </c>
      <c r="C58" s="132">
        <v>0.00025</v>
      </c>
      <c r="D58" s="126">
        <v>0.7845</v>
      </c>
      <c r="E58" s="132">
        <f>C58/454*100</f>
        <v>5.506607929515418E-05</v>
      </c>
      <c r="F58" s="72">
        <f>D58/454*1000</f>
        <v>1.7279735682819384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32">
        <v>0.01925</v>
      </c>
      <c r="D59" s="126">
        <v>0.83</v>
      </c>
      <c r="E59" s="132">
        <f>C59/454*100</f>
        <v>0.004240088105726872</v>
      </c>
      <c r="F59" s="72">
        <f>D59/454*1000</f>
        <v>1.828193832599119</v>
      </c>
      <c r="G59" s="47"/>
      <c r="H59" s="47"/>
      <c r="I59" s="47"/>
      <c r="J59" s="61"/>
      <c r="K59" s="47"/>
      <c r="L59" s="47"/>
      <c r="M59" s="47"/>
      <c r="N59" s="47"/>
      <c r="O59" s="47"/>
      <c r="P59" s="47"/>
      <c r="Q59" s="47"/>
      <c r="R59" s="62"/>
      <c r="S59" s="45"/>
      <c r="T59" s="45"/>
      <c r="U59" s="45"/>
    </row>
    <row r="60" spans="2:21" ht="15.75" thickBot="1">
      <c r="B60" s="48"/>
      <c r="C60" s="119"/>
      <c r="D60" s="14"/>
      <c r="E60" s="132"/>
      <c r="F60" s="14"/>
      <c r="G60" s="47"/>
      <c r="H60" s="47"/>
      <c r="I60" s="47"/>
      <c r="J60" s="61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23</v>
      </c>
      <c r="C61" s="141" t="s">
        <v>21</v>
      </c>
      <c r="D61" s="141"/>
      <c r="E61" s="136" t="s">
        <v>24</v>
      </c>
      <c r="F61" s="137"/>
      <c r="G61" s="47"/>
      <c r="H61" s="47"/>
      <c r="I61" s="47"/>
      <c r="J61" s="61"/>
      <c r="K61" s="47"/>
      <c r="L61" s="47"/>
      <c r="M61" s="47"/>
      <c r="N61" s="47"/>
      <c r="O61" s="47"/>
      <c r="P61" s="47"/>
      <c r="Q61" s="47"/>
      <c r="R61" s="47"/>
      <c r="S61" s="49"/>
      <c r="T61" s="49"/>
      <c r="U61" s="50"/>
    </row>
    <row r="62" spans="2:24" s="6" customFormat="1" ht="15">
      <c r="B62" s="24" t="s">
        <v>73</v>
      </c>
      <c r="C62" s="130">
        <v>0.0006</v>
      </c>
      <c r="D62" s="127">
        <v>0.1171</v>
      </c>
      <c r="E62" s="130">
        <f aca="true" t="shared" si="9" ref="E62:F64">C62/454*1000000</f>
        <v>1.3215859030837005</v>
      </c>
      <c r="F62" s="67">
        <f t="shared" si="9"/>
        <v>257.9295154185022</v>
      </c>
      <c r="G62" s="47"/>
      <c r="H62" s="101"/>
      <c r="I62" s="101"/>
      <c r="J62" s="61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79</v>
      </c>
      <c r="C63" s="130">
        <v>0.0003</v>
      </c>
      <c r="D63" s="127">
        <v>0.1196</v>
      </c>
      <c r="E63" s="130">
        <f t="shared" si="9"/>
        <v>0.6607929515418502</v>
      </c>
      <c r="F63" s="67">
        <f t="shared" si="9"/>
        <v>263.4361233480176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83</v>
      </c>
      <c r="C64" s="117">
        <v>0.0004</v>
      </c>
      <c r="D64" s="127" t="s">
        <v>68</v>
      </c>
      <c r="E64" s="117">
        <f t="shared" si="9"/>
        <v>0.881057268722467</v>
      </c>
      <c r="F64" s="67" t="s">
        <v>68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24"/>
      <c r="C65" s="81"/>
      <c r="D65" s="14"/>
      <c r="E65" s="117"/>
      <c r="F65" s="14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7:25" ht="15.75" customHeight="1"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7:25" s="6" customFormat="1" ht="15.75" customHeight="1"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7:25" s="6" customFormat="1" ht="16.5" customHeight="1"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7:25" s="6" customFormat="1" ht="16.5" customHeight="1"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7:25" ht="15.75"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7:25" ht="15.75" customHeight="1"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7:25" s="6" customFormat="1" ht="15"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2"/>
      <c r="Y72" s="33"/>
    </row>
    <row r="73" spans="7:25" s="6" customFormat="1" ht="16.5" customHeight="1"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2"/>
      <c r="Y73" s="33"/>
    </row>
    <row r="74" spans="7:25" s="6" customFormat="1" ht="15.75"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2"/>
      <c r="Y74" s="33"/>
    </row>
    <row r="75" spans="7:25" s="6" customFormat="1" ht="15.75" customHeight="1">
      <c r="G75" s="47"/>
      <c r="H75" s="47"/>
      <c r="I75" s="47"/>
      <c r="J75" s="47"/>
      <c r="K75" s="47"/>
      <c r="L75" s="47"/>
      <c r="M75" s="47"/>
      <c r="N75" s="47"/>
      <c r="O75" s="61"/>
      <c r="P75" s="47"/>
      <c r="Q75" s="47"/>
      <c r="R75" s="47"/>
      <c r="S75" s="47"/>
      <c r="T75" s="47"/>
      <c r="U75" s="56"/>
      <c r="V75" s="52"/>
      <c r="W75" s="47"/>
      <c r="X75" s="52"/>
      <c r="Y75" s="33"/>
    </row>
    <row r="76" spans="7:25" ht="15">
      <c r="G76" s="47"/>
      <c r="H76" s="47"/>
      <c r="I76" s="47"/>
      <c r="J76" s="47"/>
      <c r="K76" s="47"/>
      <c r="L76" s="47"/>
      <c r="M76" s="47"/>
      <c r="N76" s="47"/>
      <c r="O76" s="47"/>
      <c r="P76" s="61"/>
      <c r="Q76" s="47"/>
      <c r="R76" s="47"/>
      <c r="S76" s="47"/>
      <c r="T76" s="47"/>
      <c r="U76" s="56"/>
      <c r="V76" s="52"/>
      <c r="W76" s="47"/>
      <c r="X76" s="52"/>
      <c r="Y76" s="34"/>
    </row>
    <row r="77" spans="7:24" s="6" customFormat="1" ht="15.75">
      <c r="G77" s="47"/>
      <c r="H77" s="47"/>
      <c r="I77" s="47"/>
      <c r="J77" s="47"/>
      <c r="K77" s="47"/>
      <c r="L77" s="47"/>
      <c r="M77" s="47"/>
      <c r="N77" s="61"/>
      <c r="O77" s="47"/>
      <c r="P77" s="47"/>
      <c r="Q77" s="47"/>
      <c r="R77" s="47"/>
      <c r="S77" s="55"/>
      <c r="T77" s="56"/>
      <c r="U77" s="56"/>
      <c r="V77" s="52"/>
      <c r="W77" s="46"/>
      <c r="X77" s="47"/>
    </row>
    <row r="78" spans="7:24" s="6" customFormat="1" ht="15.75" customHeight="1">
      <c r="G78" s="47"/>
      <c r="H78" s="47"/>
      <c r="I78" s="47"/>
      <c r="J78" s="47"/>
      <c r="K78" s="47"/>
      <c r="L78" s="47"/>
      <c r="M78" s="47"/>
      <c r="N78" s="47"/>
      <c r="O78" s="61"/>
      <c r="P78" s="47"/>
      <c r="Q78" s="47"/>
      <c r="R78" s="47"/>
      <c r="S78" s="56"/>
      <c r="T78" s="55"/>
      <c r="U78" s="56"/>
      <c r="V78" s="52"/>
      <c r="W78" s="47"/>
      <c r="X78" s="46"/>
    </row>
    <row r="79" spans="7:24" s="6" customFormat="1" ht="15.75">
      <c r="G79" s="47"/>
      <c r="H79" s="47"/>
      <c r="I79" s="47"/>
      <c r="J79" s="47"/>
      <c r="K79" s="47"/>
      <c r="L79" s="47"/>
      <c r="M79" s="47"/>
      <c r="N79" s="47"/>
      <c r="O79" s="61"/>
      <c r="P79" s="47"/>
      <c r="Q79" s="47"/>
      <c r="R79" s="47"/>
      <c r="S79" s="56"/>
      <c r="T79" s="55"/>
      <c r="U79" s="56"/>
      <c r="V79" s="52"/>
      <c r="W79" s="47"/>
      <c r="X79" s="46"/>
    </row>
    <row r="80" spans="7:24" s="6" customFormat="1" ht="15.75" thickBot="1">
      <c r="G80" s="47"/>
      <c r="H80" s="47"/>
      <c r="I80" s="47"/>
      <c r="J80" s="47"/>
      <c r="K80" s="47"/>
      <c r="L80" s="47"/>
      <c r="M80" s="47"/>
      <c r="N80" s="47"/>
      <c r="O80" s="47"/>
      <c r="P80" s="61"/>
      <c r="Q80" s="47"/>
      <c r="R80" s="47"/>
      <c r="S80" s="56"/>
      <c r="T80" s="56"/>
      <c r="U80" s="55"/>
      <c r="V80" s="57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1"/>
      <c r="R81" s="47"/>
      <c r="S81" s="55"/>
      <c r="T81" s="56"/>
      <c r="U81" s="54"/>
      <c r="V81" s="58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2"/>
      <c r="K82" s="47"/>
      <c r="L82" s="47"/>
      <c r="M82" s="47"/>
      <c r="N82" s="47"/>
      <c r="O82" s="47"/>
      <c r="P82" s="47"/>
      <c r="Q82" s="47"/>
      <c r="R82" s="46"/>
      <c r="S82" s="56"/>
      <c r="T82" s="55"/>
      <c r="U82" s="57"/>
      <c r="V82" s="59"/>
      <c r="W82" s="31"/>
      <c r="X82" s="38"/>
    </row>
    <row r="83" spans="2:24" s="6" customFormat="1" ht="15.75" customHeight="1" thickBot="1">
      <c r="B83" s="20" t="s">
        <v>25</v>
      </c>
      <c r="C83" s="21"/>
      <c r="D83" s="16"/>
      <c r="E83" s="16"/>
      <c r="F83" s="16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26</v>
      </c>
      <c r="E84" s="30" t="s">
        <v>27</v>
      </c>
      <c r="F84" s="30" t="s">
        <v>28</v>
      </c>
      <c r="G84" s="30" t="s">
        <v>29</v>
      </c>
      <c r="H84" s="30" t="s">
        <v>30</v>
      </c>
      <c r="I84" s="30" t="s">
        <v>31</v>
      </c>
      <c r="J84" s="30" t="s">
        <v>32</v>
      </c>
      <c r="K84" s="30" t="s">
        <v>33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26</v>
      </c>
      <c r="D85" s="135" t="s">
        <v>68</v>
      </c>
      <c r="E85" s="128">
        <v>1.2005</v>
      </c>
      <c r="F85" s="128">
        <v>0.0091</v>
      </c>
      <c r="G85" s="128">
        <v>1.3613</v>
      </c>
      <c r="H85" s="128">
        <v>1.0041</v>
      </c>
      <c r="I85" s="128">
        <v>0.7794</v>
      </c>
      <c r="J85" s="128">
        <v>0.7504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27</v>
      </c>
      <c r="D86" s="129">
        <v>0.833</v>
      </c>
      <c r="E86" s="129" t="s">
        <v>68</v>
      </c>
      <c r="F86" s="129">
        <v>0.0076</v>
      </c>
      <c r="G86" s="129">
        <v>1.1339</v>
      </c>
      <c r="H86" s="129">
        <v>0.8364</v>
      </c>
      <c r="I86" s="129">
        <v>0.6492</v>
      </c>
      <c r="J86" s="129">
        <v>0.6251</v>
      </c>
      <c r="K86" s="129">
        <v>0.1061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28</v>
      </c>
      <c r="D87" s="128">
        <v>109.73</v>
      </c>
      <c r="E87" s="128">
        <v>131.7309</v>
      </c>
      <c r="F87" s="128" t="s">
        <v>68</v>
      </c>
      <c r="G87" s="128">
        <v>149.3754</v>
      </c>
      <c r="H87" s="128">
        <v>110.1817</v>
      </c>
      <c r="I87" s="128">
        <v>85.5261</v>
      </c>
      <c r="J87" s="128">
        <v>82.3414</v>
      </c>
      <c r="K87" s="128">
        <v>13.9789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29</v>
      </c>
      <c r="D88" s="129">
        <v>0.7346</v>
      </c>
      <c r="E88" s="129">
        <v>0.8819</v>
      </c>
      <c r="F88" s="129">
        <v>0.0067</v>
      </c>
      <c r="G88" s="129" t="s">
        <v>68</v>
      </c>
      <c r="H88" s="129">
        <v>0.7376</v>
      </c>
      <c r="I88" s="129">
        <v>0.5726</v>
      </c>
      <c r="J88" s="129">
        <v>0.5512</v>
      </c>
      <c r="K88" s="129">
        <v>0.0936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30</v>
      </c>
      <c r="D89" s="128">
        <v>0.9959</v>
      </c>
      <c r="E89" s="128">
        <v>1.1956</v>
      </c>
      <c r="F89" s="128">
        <v>0.0091</v>
      </c>
      <c r="G89" s="128">
        <v>1.3557</v>
      </c>
      <c r="H89" s="128" t="s">
        <v>68</v>
      </c>
      <c r="I89" s="128">
        <v>0.7762</v>
      </c>
      <c r="J89" s="128">
        <v>0.7473</v>
      </c>
      <c r="K89" s="128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31</v>
      </c>
      <c r="D90" s="129">
        <v>1.283</v>
      </c>
      <c r="E90" s="129">
        <v>1.5402</v>
      </c>
      <c r="F90" s="129">
        <v>0.0117</v>
      </c>
      <c r="G90" s="129">
        <v>1.7465</v>
      </c>
      <c r="H90" s="129">
        <v>1.2883</v>
      </c>
      <c r="I90" s="129" t="s">
        <v>68</v>
      </c>
      <c r="J90" s="129">
        <v>0.9628</v>
      </c>
      <c r="K90" s="129">
        <v>0.1634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32</v>
      </c>
      <c r="D91" s="128">
        <v>1.3326</v>
      </c>
      <c r="E91" s="128">
        <v>1.5998</v>
      </c>
      <c r="F91" s="128">
        <v>0.0121</v>
      </c>
      <c r="G91" s="128">
        <v>1.8141</v>
      </c>
      <c r="H91" s="128">
        <v>1.3381</v>
      </c>
      <c r="I91" s="128">
        <v>1.0387</v>
      </c>
      <c r="J91" s="128" t="s">
        <v>68</v>
      </c>
      <c r="K91" s="128">
        <v>0.1698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33</v>
      </c>
      <c r="D92" s="129">
        <v>7.8497</v>
      </c>
      <c r="E92" s="129">
        <v>9.4236</v>
      </c>
      <c r="F92" s="129">
        <v>0.0715</v>
      </c>
      <c r="G92" s="129">
        <v>10.6858</v>
      </c>
      <c r="H92" s="129">
        <v>7.882</v>
      </c>
      <c r="I92" s="129">
        <v>6.1182</v>
      </c>
      <c r="J92" s="129">
        <v>5.8904</v>
      </c>
      <c r="K92" s="129" t="s">
        <v>68</v>
      </c>
      <c r="L92" s="31"/>
      <c r="M92" s="41"/>
      <c r="N92" s="57"/>
      <c r="O92" s="57"/>
      <c r="P92" s="57"/>
      <c r="Q92" s="57"/>
      <c r="R92" s="58"/>
      <c r="S92" s="57"/>
      <c r="T92" s="57"/>
      <c r="U92" s="75"/>
      <c r="V92" s="77"/>
      <c r="W92" s="75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7"/>
      <c r="O93" s="57"/>
      <c r="P93" s="57"/>
      <c r="Q93" s="57"/>
      <c r="R93" s="57"/>
      <c r="S93" s="58"/>
      <c r="T93" s="57"/>
      <c r="U93" s="76"/>
      <c r="V93" s="34"/>
      <c r="W93" s="34"/>
      <c r="X93" s="34"/>
    </row>
    <row r="94" spans="2:24" ht="16.5" customHeight="1">
      <c r="B94" s="10" t="s">
        <v>34</v>
      </c>
      <c r="E94" s="28"/>
      <c r="F94" s="28"/>
      <c r="G94" s="121"/>
      <c r="H94" s="121"/>
      <c r="I94" s="28"/>
      <c r="J94" s="28"/>
      <c r="M94" s="57"/>
      <c r="N94" s="57"/>
      <c r="O94" s="57"/>
      <c r="P94" s="57"/>
      <c r="Q94" s="57"/>
      <c r="R94" s="57"/>
      <c r="S94" s="57"/>
      <c r="T94" s="58"/>
      <c r="U94" s="76"/>
      <c r="V94" s="34"/>
      <c r="W94" s="34"/>
      <c r="X94" s="34"/>
    </row>
    <row r="95" spans="2:24" ht="16.5" customHeight="1">
      <c r="B95" s="1" t="s">
        <v>72</v>
      </c>
      <c r="E95" s="28"/>
      <c r="F95" s="87"/>
      <c r="G95" s="122"/>
      <c r="H95" s="122"/>
      <c r="I95" s="87"/>
      <c r="J95" s="87"/>
      <c r="K95" s="88"/>
      <c r="L95" s="88"/>
      <c r="M95" s="89"/>
      <c r="N95" s="89"/>
      <c r="O95" s="57"/>
      <c r="P95" s="57"/>
      <c r="Q95" s="57"/>
      <c r="R95" s="57"/>
      <c r="S95" s="57"/>
      <c r="T95" s="58"/>
      <c r="U95" s="76"/>
      <c r="V95" s="34"/>
      <c r="W95" s="34"/>
      <c r="X95" s="34"/>
    </row>
    <row r="96" spans="2:24" ht="15.75" customHeight="1">
      <c r="B96" s="1" t="s">
        <v>35</v>
      </c>
      <c r="E96" s="28"/>
      <c r="F96" s="90"/>
      <c r="G96" s="123"/>
      <c r="H96" s="91"/>
      <c r="I96" s="87"/>
      <c r="J96" s="87"/>
      <c r="K96" s="92"/>
      <c r="L96" s="92"/>
      <c r="M96" s="93"/>
      <c r="N96" s="94"/>
      <c r="O96" s="76"/>
      <c r="P96" s="76"/>
      <c r="Q96" s="76"/>
      <c r="R96" s="76"/>
      <c r="S96" s="76"/>
      <c r="T96" s="76"/>
      <c r="U96" s="73"/>
      <c r="V96" s="34"/>
      <c r="W96" s="34"/>
      <c r="X96" s="34"/>
    </row>
    <row r="97" spans="2:24" ht="15.75" customHeight="1">
      <c r="B97" s="1" t="s">
        <v>71</v>
      </c>
      <c r="E97" s="28"/>
      <c r="F97" s="90"/>
      <c r="G97" s="123"/>
      <c r="H97" s="91"/>
      <c r="I97" s="87"/>
      <c r="J97" s="87"/>
      <c r="K97" s="92"/>
      <c r="L97" s="92"/>
      <c r="M97" s="93"/>
      <c r="N97" s="94"/>
      <c r="O97" s="76"/>
      <c r="P97" s="76"/>
      <c r="Q97" s="76"/>
      <c r="R97" s="76"/>
      <c r="S97" s="76"/>
      <c r="T97" s="76"/>
      <c r="U97" s="73"/>
      <c r="V97" s="34"/>
      <c r="W97" s="34"/>
      <c r="X97" s="34"/>
    </row>
    <row r="98" spans="2:24" ht="15" customHeight="1">
      <c r="B98" s="1" t="s">
        <v>36</v>
      </c>
      <c r="E98" s="28"/>
      <c r="F98" s="95"/>
      <c r="G98" s="122"/>
      <c r="H98" s="122"/>
      <c r="I98" s="87"/>
      <c r="J98" s="87"/>
      <c r="K98" s="92"/>
      <c r="L98" s="92"/>
      <c r="M98" s="96"/>
      <c r="N98" s="97"/>
      <c r="O98" s="74"/>
      <c r="P98" s="74"/>
      <c r="Q98" s="74"/>
      <c r="R98" s="74"/>
      <c r="S98" s="74"/>
      <c r="T98" s="74"/>
      <c r="U98" s="74"/>
      <c r="V98" s="74"/>
      <c r="W98" s="74"/>
      <c r="X98" s="34"/>
    </row>
    <row r="99" spans="2:24" ht="15">
      <c r="B99" s="1" t="s">
        <v>37</v>
      </c>
      <c r="E99" s="28"/>
      <c r="F99" s="87"/>
      <c r="G99" s="122"/>
      <c r="H99" s="122"/>
      <c r="I99" s="87"/>
      <c r="J99" s="87"/>
      <c r="K99" s="92"/>
      <c r="L99" s="96"/>
      <c r="M99" s="97"/>
      <c r="N99" s="96"/>
      <c r="O99" s="74"/>
      <c r="P99" s="74"/>
      <c r="Q99" s="74"/>
      <c r="R99" s="74"/>
      <c r="S99" s="74"/>
      <c r="T99" s="74"/>
      <c r="U99" s="80"/>
      <c r="V99" s="74"/>
      <c r="W99" s="74"/>
      <c r="X99" s="34"/>
    </row>
    <row r="100" spans="2:24" ht="15">
      <c r="B100" s="1" t="s">
        <v>38</v>
      </c>
      <c r="E100" s="28"/>
      <c r="F100" s="87"/>
      <c r="G100" s="122"/>
      <c r="H100" s="122"/>
      <c r="I100" s="87"/>
      <c r="J100" s="87"/>
      <c r="K100" s="92"/>
      <c r="L100" s="97"/>
      <c r="M100" s="97"/>
      <c r="N100" s="97"/>
      <c r="O100" s="78"/>
      <c r="P100" s="74"/>
      <c r="Q100" s="74"/>
      <c r="R100" s="74"/>
      <c r="S100" s="74"/>
      <c r="T100" s="74"/>
      <c r="U100" s="74"/>
      <c r="V100" s="74"/>
      <c r="W100" s="74"/>
      <c r="X100" s="34"/>
    </row>
    <row r="101" spans="2:24" ht="15">
      <c r="B101" s="1" t="s">
        <v>39</v>
      </c>
      <c r="F101" s="88"/>
      <c r="G101" s="124"/>
      <c r="H101" s="124"/>
      <c r="I101" s="98"/>
      <c r="J101" s="92"/>
      <c r="K101" s="92"/>
      <c r="L101" s="97"/>
      <c r="M101" s="97"/>
      <c r="N101" s="97"/>
      <c r="O101" s="74"/>
      <c r="P101" s="78"/>
      <c r="Q101" s="74"/>
      <c r="R101" s="74"/>
      <c r="S101" s="74"/>
      <c r="T101" s="74"/>
      <c r="U101" s="74"/>
      <c r="V101" s="74"/>
      <c r="W101" s="74"/>
      <c r="X101" s="34"/>
    </row>
    <row r="102" spans="2:24" ht="15">
      <c r="B102" s="1" t="s">
        <v>40</v>
      </c>
      <c r="F102" s="88"/>
      <c r="G102" s="124"/>
      <c r="H102" s="124"/>
      <c r="I102" s="98"/>
      <c r="J102" s="92"/>
      <c r="K102" s="99"/>
      <c r="L102" s="97"/>
      <c r="M102" s="96"/>
      <c r="N102" s="97"/>
      <c r="O102" s="74"/>
      <c r="P102" s="74"/>
      <c r="Q102" s="74"/>
      <c r="R102" s="74"/>
      <c r="S102" s="74"/>
      <c r="T102" s="74"/>
      <c r="U102" s="74"/>
      <c r="V102" s="74"/>
      <c r="W102" s="74"/>
      <c r="X102" s="34"/>
    </row>
    <row r="103" spans="2:24" ht="15">
      <c r="B103" s="1" t="s">
        <v>41</v>
      </c>
      <c r="G103" s="120"/>
      <c r="H103" s="120"/>
      <c r="J103" s="34"/>
      <c r="K103" s="74"/>
      <c r="L103" s="74"/>
      <c r="M103" s="78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34"/>
    </row>
    <row r="104" spans="2:24" ht="15">
      <c r="B104" s="1" t="s">
        <v>42</v>
      </c>
      <c r="G104" s="120"/>
      <c r="H104" s="120"/>
      <c r="J104" s="34"/>
      <c r="K104" s="74"/>
      <c r="L104" s="74"/>
      <c r="M104" s="74"/>
      <c r="N104" s="78"/>
      <c r="O104" s="74"/>
      <c r="P104" s="74"/>
      <c r="Q104" s="74"/>
      <c r="R104" s="74"/>
      <c r="S104" s="74"/>
      <c r="T104" s="74"/>
      <c r="U104" s="74"/>
      <c r="V104" s="78"/>
      <c r="W104" s="74"/>
      <c r="X104" s="34"/>
    </row>
    <row r="105" spans="2:24" ht="15">
      <c r="B105" s="1" t="s">
        <v>43</v>
      </c>
      <c r="G105" s="120"/>
      <c r="H105" s="120"/>
      <c r="J105" s="34"/>
      <c r="K105" s="74"/>
      <c r="L105" s="74"/>
      <c r="M105" s="74"/>
      <c r="N105" s="74"/>
      <c r="O105" s="78"/>
      <c r="P105" s="74"/>
      <c r="Q105" s="74"/>
      <c r="R105" s="74"/>
      <c r="S105" s="74"/>
      <c r="T105" s="74"/>
      <c r="U105" s="74"/>
      <c r="V105" s="74"/>
      <c r="W105" s="78"/>
      <c r="X105" s="34"/>
    </row>
    <row r="106" spans="2:24" ht="15">
      <c r="B106" s="1" t="s">
        <v>44</v>
      </c>
      <c r="G106" s="120"/>
      <c r="H106" s="120"/>
      <c r="J106" s="34"/>
      <c r="K106" s="74"/>
      <c r="L106" s="74"/>
      <c r="M106" s="74"/>
      <c r="N106" s="74"/>
      <c r="O106" s="74"/>
      <c r="P106" s="78"/>
      <c r="Q106" s="74"/>
      <c r="R106" s="74"/>
      <c r="S106" s="74"/>
      <c r="T106" s="74"/>
      <c r="U106" s="74"/>
      <c r="V106" s="34"/>
      <c r="W106" s="34"/>
      <c r="X106" s="34"/>
    </row>
    <row r="107" spans="2:24" ht="15">
      <c r="B107" s="1" t="s">
        <v>45</v>
      </c>
      <c r="G107" s="120"/>
      <c r="H107" s="120"/>
      <c r="J107" s="34"/>
      <c r="K107" s="74"/>
      <c r="L107" s="74"/>
      <c r="M107" s="74"/>
      <c r="N107" s="74"/>
      <c r="O107" s="74"/>
      <c r="P107" s="74"/>
      <c r="Q107" s="78"/>
      <c r="R107" s="74"/>
      <c r="S107" s="74"/>
      <c r="T107" s="74"/>
      <c r="U107" s="79"/>
      <c r="V107" s="34"/>
      <c r="W107" s="34"/>
      <c r="X107" s="34"/>
    </row>
    <row r="108" spans="2:24" ht="15">
      <c r="B108" s="1" t="s">
        <v>46</v>
      </c>
      <c r="G108" s="120"/>
      <c r="H108" s="120"/>
      <c r="J108" s="34"/>
      <c r="K108" s="74"/>
      <c r="L108" s="74"/>
      <c r="M108" s="74"/>
      <c r="N108" s="74"/>
      <c r="O108" s="74"/>
      <c r="P108" s="74"/>
      <c r="Q108" s="74"/>
      <c r="R108" s="78"/>
      <c r="S108" s="74"/>
      <c r="T108" s="74"/>
      <c r="U108" s="34"/>
      <c r="V108" s="34"/>
      <c r="W108" s="34"/>
      <c r="X108" s="34"/>
    </row>
    <row r="109" spans="2:23" ht="15">
      <c r="B109" s="1" t="s">
        <v>47</v>
      </c>
      <c r="G109" s="120"/>
      <c r="H109" s="120"/>
      <c r="J109" s="34"/>
      <c r="K109" s="74"/>
      <c r="L109" s="74"/>
      <c r="M109" s="74"/>
      <c r="N109" s="74"/>
      <c r="O109" s="74"/>
      <c r="P109" s="74"/>
      <c r="Q109" s="74"/>
      <c r="R109" s="74"/>
      <c r="S109" s="78"/>
      <c r="T109" s="74"/>
      <c r="U109" s="34"/>
      <c r="V109" s="34"/>
      <c r="W109" s="34"/>
    </row>
    <row r="110" spans="2:23" ht="15">
      <c r="B110" s="1" t="s">
        <v>48</v>
      </c>
      <c r="G110" s="120"/>
      <c r="H110" s="120"/>
      <c r="J110" s="34"/>
      <c r="K110" s="34"/>
      <c r="L110" s="74"/>
      <c r="M110" s="74"/>
      <c r="N110" s="74"/>
      <c r="O110" s="74"/>
      <c r="P110" s="74"/>
      <c r="Q110" s="74"/>
      <c r="R110" s="74"/>
      <c r="S110" s="74"/>
      <c r="T110" s="78"/>
      <c r="U110" s="34"/>
      <c r="V110" s="34"/>
      <c r="W110" s="34"/>
    </row>
    <row r="111" spans="2:23" ht="15">
      <c r="B111" s="1" t="s">
        <v>49</v>
      </c>
      <c r="G111" s="120"/>
      <c r="H111" s="120"/>
      <c r="J111" s="34"/>
      <c r="K111" s="34"/>
      <c r="L111" s="74"/>
      <c r="M111" s="74"/>
      <c r="N111" s="74"/>
      <c r="O111" s="78"/>
      <c r="P111" s="74"/>
      <c r="Q111" s="74"/>
      <c r="R111" s="74"/>
      <c r="S111" s="74"/>
      <c r="T111" s="74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4"/>
      <c r="M112" s="74"/>
      <c r="N112" s="74"/>
      <c r="O112" s="74"/>
      <c r="P112" s="78"/>
      <c r="Q112" s="74"/>
      <c r="R112" s="74"/>
      <c r="S112" s="74"/>
      <c r="T112" s="74"/>
      <c r="U112" s="34"/>
      <c r="V112" s="34"/>
    </row>
    <row r="113" spans="7:22" ht="15">
      <c r="G113" s="120"/>
      <c r="H113" s="120"/>
      <c r="J113" s="34"/>
      <c r="K113" s="34"/>
      <c r="L113" s="74"/>
      <c r="M113" s="74"/>
      <c r="N113" s="74"/>
      <c r="O113" s="74"/>
      <c r="P113" s="74"/>
      <c r="Q113" s="78"/>
      <c r="R113" s="74"/>
      <c r="S113" s="74"/>
      <c r="T113" s="74"/>
      <c r="U113" s="34"/>
      <c r="V113" s="34"/>
    </row>
    <row r="114" spans="2:22" ht="15" customHeight="1">
      <c r="B114" s="152" t="s">
        <v>50</v>
      </c>
      <c r="C114" s="152"/>
      <c r="D114" s="152"/>
      <c r="E114" s="152"/>
      <c r="F114" s="152"/>
      <c r="G114" s="120"/>
      <c r="H114" s="120"/>
      <c r="J114" s="34"/>
      <c r="K114" s="34"/>
      <c r="L114" s="34"/>
      <c r="M114" s="74"/>
      <c r="N114" s="74"/>
      <c r="O114" s="74"/>
      <c r="P114" s="74"/>
      <c r="Q114" s="74"/>
      <c r="R114" s="78"/>
      <c r="S114" s="74"/>
      <c r="T114" s="74"/>
      <c r="U114" s="34"/>
      <c r="V114" s="34"/>
    </row>
    <row r="115" spans="2:22" ht="15">
      <c r="B115" s="149" t="s">
        <v>51</v>
      </c>
      <c r="C115" s="149"/>
      <c r="D115" s="149"/>
      <c r="E115" s="149"/>
      <c r="F115" s="149"/>
      <c r="G115" s="120"/>
      <c r="H115" s="120"/>
      <c r="J115" s="34"/>
      <c r="K115" s="34"/>
      <c r="L115" s="34"/>
      <c r="M115" s="74"/>
      <c r="N115" s="74"/>
      <c r="O115" s="74"/>
      <c r="P115" s="74"/>
      <c r="Q115" s="74"/>
      <c r="R115" s="74"/>
      <c r="S115" s="78"/>
      <c r="T115" s="74"/>
      <c r="U115" s="34"/>
      <c r="V115" s="34"/>
    </row>
    <row r="116" spans="2:22" ht="78" customHeight="1">
      <c r="B116" s="149" t="s">
        <v>52</v>
      </c>
      <c r="C116" s="149"/>
      <c r="D116" s="149"/>
      <c r="E116" s="149"/>
      <c r="F116" s="149"/>
      <c r="G116" s="120"/>
      <c r="H116" s="120"/>
      <c r="J116" s="34"/>
      <c r="K116" s="34"/>
      <c r="L116" s="34"/>
      <c r="M116" s="74"/>
      <c r="N116" s="74"/>
      <c r="O116" s="74"/>
      <c r="P116" s="74"/>
      <c r="Q116" s="74"/>
      <c r="R116" s="74"/>
      <c r="S116" s="74"/>
      <c r="T116" s="78"/>
      <c r="U116" s="34"/>
      <c r="V116" s="34"/>
    </row>
    <row r="117" spans="2:21" ht="15">
      <c r="B117" s="149" t="s">
        <v>53</v>
      </c>
      <c r="C117" s="149"/>
      <c r="D117" s="149"/>
      <c r="E117" s="149"/>
      <c r="F117" s="149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54</v>
      </c>
      <c r="C118" s="149"/>
      <c r="D118" s="149"/>
      <c r="E118" s="149"/>
      <c r="F118" s="149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55</v>
      </c>
      <c r="C119" s="149"/>
      <c r="D119" s="149"/>
      <c r="E119" s="149"/>
      <c r="F119" s="149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56</v>
      </c>
      <c r="C120" s="149"/>
      <c r="D120" s="149"/>
      <c r="E120" s="149"/>
      <c r="F120" s="149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57</v>
      </c>
      <c r="C121" s="148"/>
      <c r="D121" s="148"/>
      <c r="E121" s="148"/>
      <c r="F121" s="148"/>
      <c r="G121" s="120"/>
      <c r="H121" s="120"/>
    </row>
    <row r="122" spans="7:8" ht="15">
      <c r="G122" s="120"/>
      <c r="H122" s="120"/>
    </row>
    <row r="123" spans="2:8" ht="15.75">
      <c r="B123" s="32" t="s">
        <v>58</v>
      </c>
      <c r="C123" s="150"/>
      <c r="D123" s="159"/>
      <c r="E123" s="159"/>
      <c r="F123" s="151"/>
      <c r="G123" s="120"/>
      <c r="H123" s="120"/>
    </row>
    <row r="124" spans="2:8" ht="30.75" customHeight="1">
      <c r="B124" s="32" t="s">
        <v>59</v>
      </c>
      <c r="C124" s="150" t="s">
        <v>60</v>
      </c>
      <c r="D124" s="151"/>
      <c r="E124" s="150" t="s">
        <v>61</v>
      </c>
      <c r="F124" s="151"/>
      <c r="G124" s="120"/>
      <c r="H124" s="120"/>
    </row>
    <row r="125" spans="2:8" ht="30.75" customHeight="1">
      <c r="B125" s="32" t="s">
        <v>62</v>
      </c>
      <c r="C125" s="150" t="s">
        <v>63</v>
      </c>
      <c r="D125" s="151"/>
      <c r="E125" s="150" t="s">
        <v>64</v>
      </c>
      <c r="F125" s="151"/>
      <c r="G125" s="120"/>
      <c r="H125" s="120"/>
    </row>
    <row r="126" spans="2:8" ht="15" customHeight="1">
      <c r="B126" s="153" t="s">
        <v>65</v>
      </c>
      <c r="C126" s="155" t="s">
        <v>66</v>
      </c>
      <c r="D126" s="156"/>
      <c r="E126" s="155" t="s">
        <v>67</v>
      </c>
      <c r="F126" s="156"/>
      <c r="G126" s="120"/>
      <c r="H126" s="120"/>
    </row>
    <row r="127" spans="2:8" ht="15" customHeight="1">
      <c r="B127" s="154"/>
      <c r="C127" s="157"/>
      <c r="D127" s="158"/>
      <c r="E127" s="157"/>
      <c r="F127" s="158"/>
      <c r="G127" s="120"/>
      <c r="H127" s="120"/>
    </row>
  </sheetData>
  <sheetProtection/>
  <mergeCells count="19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B114:F114"/>
    <mergeCell ref="B115:F115"/>
    <mergeCell ref="B121:F121"/>
    <mergeCell ref="B120:F120"/>
    <mergeCell ref="B119:F119"/>
    <mergeCell ref="C4:F4"/>
    <mergeCell ref="C6:D6"/>
    <mergeCell ref="E6:F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2018-05-02T04:28:49Z</dcterms:modified>
  <cp:category/>
  <cp:version/>
  <cp:contentType/>
  <cp:contentStatus/>
</cp:coreProperties>
</file>